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06" activeTab="0"/>
  </bookViews>
  <sheets>
    <sheet name="IS" sheetId="1" r:id="rId1"/>
    <sheet name="BS" sheetId="2" r:id="rId2"/>
    <sheet name="Cash Flow" sheetId="3" r:id="rId3"/>
    <sheet name="Changes In Equity" sheetId="4" r:id="rId4"/>
    <sheet name="Notes" sheetId="5" r:id="rId5"/>
  </sheets>
  <definedNames>
    <definedName name="_xlnm.Print_Area" localSheetId="1">'BS'!$A$1:$I$56</definedName>
    <definedName name="_xlnm.Print_Area" localSheetId="2">'Cash Flow'!$A$1:$E$58</definedName>
    <definedName name="_xlnm.Print_Area" localSheetId="0">'IS'!$A$1:$H$45</definedName>
    <definedName name="_xlnm.Print_Area" localSheetId="4">'Notes'!$A$1:$G$293</definedName>
  </definedNames>
  <calcPr fullCalcOnLoad="1"/>
</workbook>
</file>

<file path=xl/sharedStrings.xml><?xml version="1.0" encoding="utf-8"?>
<sst xmlns="http://schemas.openxmlformats.org/spreadsheetml/2006/main" count="232" uniqueCount="142">
  <si>
    <t>Other payables</t>
  </si>
  <si>
    <t>Profit before income tax</t>
  </si>
  <si>
    <t>Accumulated loss</t>
  </si>
  <si>
    <t>Operating profit before working capital changes</t>
  </si>
  <si>
    <t>(Increase) in inventories</t>
  </si>
  <si>
    <t>Share premium</t>
  </si>
  <si>
    <t>LEN CHEONG HOLDING BERHAD</t>
  </si>
  <si>
    <t>Share</t>
  </si>
  <si>
    <t>capital</t>
  </si>
  <si>
    <t>premium</t>
  </si>
  <si>
    <t>Depreciation</t>
  </si>
  <si>
    <t>Taxation</t>
  </si>
  <si>
    <t>Purchase of property, plant and equipment</t>
  </si>
  <si>
    <t>ESP - Fully diluted (sen)</t>
  </si>
  <si>
    <t>EPS - Basic (sen)</t>
  </si>
  <si>
    <t>Finance cost</t>
  </si>
  <si>
    <t>Other operating income</t>
  </si>
  <si>
    <t>Operating expenses</t>
  </si>
  <si>
    <t>Revenue</t>
  </si>
  <si>
    <t>RM'000</t>
  </si>
  <si>
    <t>Period</t>
  </si>
  <si>
    <t>To Date</t>
  </si>
  <si>
    <t>Quarter</t>
  </si>
  <si>
    <t>Corresponding</t>
  </si>
  <si>
    <t>Current Year</t>
  </si>
  <si>
    <t>Preceding Year</t>
  </si>
  <si>
    <t>Cumulative Quarter</t>
  </si>
  <si>
    <t>Individual Quarter</t>
  </si>
  <si>
    <t>These figures have not been audited.</t>
  </si>
  <si>
    <t xml:space="preserve">: </t>
  </si>
  <si>
    <t>:</t>
  </si>
  <si>
    <t>Financial Year End</t>
  </si>
  <si>
    <t>60,000,000 ordinary shares</t>
  </si>
  <si>
    <t>calculated based on issued and fully paid-up</t>
  </si>
  <si>
    <t>Net assets per share (sen)</t>
  </si>
  <si>
    <t>Total Equity and Liabilities</t>
  </si>
  <si>
    <t>Total Liabilities</t>
  </si>
  <si>
    <t>Bank overdrafts</t>
  </si>
  <si>
    <t>Term loans</t>
  </si>
  <si>
    <t>Hire-purchase creditors</t>
  </si>
  <si>
    <t>Lease payable</t>
  </si>
  <si>
    <t>Other payables &amp; accruals</t>
  </si>
  <si>
    <t>Bills payables</t>
  </si>
  <si>
    <t>Current liabilities</t>
  </si>
  <si>
    <t>Long Term Liabilities</t>
  </si>
  <si>
    <t>LIABILITIES</t>
  </si>
  <si>
    <t>Reserves</t>
  </si>
  <si>
    <t>Share Capital</t>
  </si>
  <si>
    <t>EQUITY</t>
  </si>
  <si>
    <t>Total Assets</t>
  </si>
  <si>
    <t>Cash and bank balances</t>
  </si>
  <si>
    <t>Other receivables, deposits &amp; prepayments</t>
  </si>
  <si>
    <t>Trade receivables</t>
  </si>
  <si>
    <t>Inventories</t>
  </si>
  <si>
    <t>Current assets</t>
  </si>
  <si>
    <t>Property, plant and equipment</t>
  </si>
  <si>
    <t>Non Current Assets</t>
  </si>
  <si>
    <t>ASSETS</t>
  </si>
  <si>
    <t>(Audited)</t>
  </si>
  <si>
    <t>(Unaudited)</t>
  </si>
  <si>
    <t>Year End</t>
  </si>
  <si>
    <t>Financial</t>
  </si>
  <si>
    <t xml:space="preserve">Of Current </t>
  </si>
  <si>
    <t>Preceding</t>
  </si>
  <si>
    <t>As At End</t>
  </si>
  <si>
    <t>As At</t>
  </si>
  <si>
    <t>*Cash &amp; cash equivalents carried forward consists of:-</t>
  </si>
  <si>
    <t xml:space="preserve">Cash &amp; cash equivalents carried forward </t>
  </si>
  <si>
    <t xml:space="preserve"> Cash &amp; cash equivalents brought forward </t>
  </si>
  <si>
    <t xml:space="preserve"> Net cash used in  financing activities</t>
  </si>
  <si>
    <t>Cash Flow From Financing Activities</t>
  </si>
  <si>
    <t xml:space="preserve"> Net cash used in investing activities</t>
  </si>
  <si>
    <t xml:space="preserve"> Cash Flow From Investing Activities</t>
  </si>
  <si>
    <t>Interest paid</t>
  </si>
  <si>
    <t>Interest expense</t>
  </si>
  <si>
    <t>Adjustments for:-</t>
  </si>
  <si>
    <t xml:space="preserve"> Cash Flow From Operating Activities</t>
  </si>
  <si>
    <t>Cumulative</t>
  </si>
  <si>
    <t>RM’000</t>
  </si>
  <si>
    <t>Total</t>
  </si>
  <si>
    <t>loss</t>
  </si>
  <si>
    <t>Accumulated</t>
  </si>
  <si>
    <t>NOTES</t>
  </si>
  <si>
    <t>Secured</t>
  </si>
  <si>
    <t>Unsecured</t>
  </si>
  <si>
    <t xml:space="preserve">  Bills payable</t>
  </si>
  <si>
    <t xml:space="preserve">  Term Loan</t>
  </si>
  <si>
    <t xml:space="preserve">  Lease payable</t>
  </si>
  <si>
    <t xml:space="preserve">  Hire-purchase creditors</t>
  </si>
  <si>
    <t xml:space="preserve">  Bank overdrafts</t>
  </si>
  <si>
    <t>Investment properties</t>
  </si>
  <si>
    <t xml:space="preserve">Deferred Taxation </t>
  </si>
  <si>
    <t>(Company No. 339810-A)</t>
  </si>
  <si>
    <t xml:space="preserve"> </t>
  </si>
  <si>
    <t>At 1st January, 2010</t>
  </si>
  <si>
    <t xml:space="preserve">UNAUDITED CONDENSED CONSOLIDATED STATEMENTS OF COMPREHENSIVE INCOME </t>
  </si>
  <si>
    <t>CONDENSED CONSOLIDATED STATEMENT OF FINANCIAL POSITION</t>
  </si>
  <si>
    <t>Trade payables</t>
  </si>
  <si>
    <t>UNAUDITED CONDENSED CONSOLIDATED STATEMENT OF CASH FLOW</t>
  </si>
  <si>
    <t>(Repayment) of borrowings</t>
  </si>
  <si>
    <t xml:space="preserve"> Net change in cash &amp; cash equivalents</t>
  </si>
  <si>
    <t xml:space="preserve">UNAUDITED CONDENSED CONSOLIDATED STATEMENTS OF CHANGES IN EQUITY </t>
  </si>
  <si>
    <t xml:space="preserve">       Short term borrowings:</t>
  </si>
  <si>
    <t xml:space="preserve">       Long term borrowings:</t>
  </si>
  <si>
    <t xml:space="preserve">Profit before tax </t>
  </si>
  <si>
    <t>(Increase) / Decrease in receivables</t>
  </si>
  <si>
    <t>Total comprehensive income for the period</t>
  </si>
  <si>
    <t>Sales - local</t>
  </si>
  <si>
    <t>Sales - Overseas</t>
  </si>
  <si>
    <t>31/12/2010</t>
  </si>
  <si>
    <t>Group</t>
  </si>
  <si>
    <t>Less : Consolidation adjustments</t>
  </si>
  <si>
    <t>Total group (accumulated losses)</t>
  </si>
  <si>
    <t xml:space="preserve">  as per statements of financial position</t>
  </si>
  <si>
    <t>- Realised losses</t>
  </si>
  <si>
    <t xml:space="preserve">   - Unrealised losses</t>
  </si>
  <si>
    <t xml:space="preserve">            Total (accumulated losses)</t>
  </si>
  <si>
    <t xml:space="preserve">Quarterly report on consolidated results for the fourth quarter ended 31st March 2011, </t>
  </si>
  <si>
    <t>31/03/2011</t>
  </si>
  <si>
    <t>31/03/2010</t>
  </si>
  <si>
    <t>Profit from operations</t>
  </si>
  <si>
    <t>Profit before tax</t>
  </si>
  <si>
    <t>Net Profit for the period</t>
  </si>
  <si>
    <t xml:space="preserve"> 31/03/2011</t>
  </si>
  <si>
    <t>3 months ended
31st December, 2010</t>
  </si>
  <si>
    <t>At 1st January, 2011</t>
  </si>
  <si>
    <t>At 31st March, 2011</t>
  </si>
  <si>
    <t>Deposit written off</t>
  </si>
  <si>
    <t>Bad debts  written off</t>
  </si>
  <si>
    <t>Inventory write off</t>
  </si>
  <si>
    <t>Unrealised gain on foreign exchange</t>
  </si>
  <si>
    <t>Fixed deposit pledged with a licensed bank</t>
  </si>
  <si>
    <t>First quarter</t>
  </si>
  <si>
    <t xml:space="preserve">        As at 31st March, 2011:</t>
  </si>
  <si>
    <t>Tax refunded</t>
  </si>
  <si>
    <t>(Decrease) / Increase in payables</t>
  </si>
  <si>
    <t>Cash (utilised in) / generated from operations</t>
  </si>
  <si>
    <t xml:space="preserve"> Net cash (utilised in) / provided by operating activities</t>
  </si>
  <si>
    <t>3 months ended
31st December, 2011</t>
  </si>
  <si>
    <t>At 31st March, 2010</t>
  </si>
  <si>
    <t xml:space="preserve">  Preceding Year</t>
  </si>
  <si>
    <t>Immediate</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</si>
</sst>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RM &quot;#,##0_);\(&quot;RM &quot;#,##0\)"/>
    <numFmt numFmtId="185" formatCode="&quot;RM &quot;#,##0_);[Red]\(&quot;RM &quot;#,##0\)"/>
    <numFmt numFmtId="186" formatCode="&quot;RM &quot;#,##0.00_);\(&quot;RM &quot;#,##0.00\)"/>
    <numFmt numFmtId="187" formatCode="&quot;RM &quot;#,##0.00_);[Red]\(&quot;RM &quot;#,##0.00\)"/>
    <numFmt numFmtId="188" formatCode="_(&quot;RM &quot;* #,##0_);_(&quot;RM &quot;* \(#,##0\);_(&quot;RM &quot;* &quot;-&quot;_);_(@_)"/>
    <numFmt numFmtId="189" formatCode="_(&quot;RM &quot;* #,##0.00_);_(&quot;RM &quot;* \(#,##0.00\);_(&quot;RM &quot;* &quot;-&quot;??_);_(@_)"/>
    <numFmt numFmtId="190" formatCode="_(* #,##0.0_);_(* \(#,##0.0\);_(* &quot;-&quot;??_);_(@_)"/>
    <numFmt numFmtId="191" formatCode="_(* #,##0_);_(* \(#,##0\);_(* &quot;-&quot;??_);_(@_)"/>
    <numFmt numFmtId="192" formatCode="0.000"/>
    <numFmt numFmtId="193" formatCode="0.0"/>
    <numFmt numFmtId="194" formatCode="_(* #,##0.000_);_(* \(#,##0.000\);_(* &quot;-&quot;??_);_(@_)"/>
    <numFmt numFmtId="195" formatCode="_(* #,##0.0000_);_(* \(#,##0.0000\);_(* &quot;-&quot;??_);_(@_)"/>
    <numFmt numFmtId="196" formatCode="0_);\(0\)"/>
    <numFmt numFmtId="197" formatCode="_(* #,##0.0_);_(* \(#,##0.0\);_(* &quot;-&quot;?_);_(@_)"/>
    <numFmt numFmtId="198" formatCode="_(* #,##0_);_(* \(#,##0\);_(* \-??_);_(@_)"/>
    <numFmt numFmtId="199" formatCode="_(* #,##0.00_);_(* \(#,##0.00\);_(* \-??_);_(@_)"/>
    <numFmt numFmtId="200" formatCode="_(* #,##0.0_);_(* \(#,##0.0\);_(* \-??_);_(@_)"/>
    <numFmt numFmtId="201" formatCode="_(* #,##0_);_(* \(#,##0\);_(* \-_);_(@_)"/>
    <numFmt numFmtId="202" formatCode="_(* #,##0.00000_);_(* \(#,##0.00000\);_(* &quot;-&quot;??_);_(@_)"/>
    <numFmt numFmtId="203" formatCode="0.0%"/>
    <numFmt numFmtId="204" formatCode="[$-409]dddd\,\ mmmm\ dd\,\ yyyy"/>
    <numFmt numFmtId="205" formatCode="&quot;Yes&quot;;&quot;Yes&quot;;&quot;No&quot;"/>
    <numFmt numFmtId="206" formatCode="&quot;True&quot;;&quot;True&quot;;&quot;False&quot;"/>
    <numFmt numFmtId="207" formatCode="&quot;On&quot;;&quot;On&quot;;&quot;Off&quot;"/>
    <numFmt numFmtId="208" formatCode="[$€-2]\ #,##0.00_);[Red]\([$€-2]\ #,##0.00\)"/>
    <numFmt numFmtId="209" formatCode="0.00_ "/>
  </numFmts>
  <fonts count="36">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8"/>
      <name val="Arial"/>
      <family val="2"/>
    </font>
    <font>
      <sz val="9"/>
      <name val="Arial"/>
      <family val="2"/>
    </font>
    <font>
      <sz val="11"/>
      <name val="Arial"/>
      <family val="2"/>
    </font>
    <font>
      <sz val="10.5"/>
      <name val="Arial"/>
      <family val="2"/>
    </font>
    <font>
      <b/>
      <sz val="10.5"/>
      <name val="Arial"/>
      <family val="2"/>
    </font>
    <font>
      <b/>
      <sz val="11"/>
      <name val="Arial"/>
      <family val="2"/>
    </font>
    <font>
      <b/>
      <u val="single"/>
      <sz val="10"/>
      <name val="Arial"/>
      <family val="2"/>
    </font>
    <font>
      <sz val="11"/>
      <name val="Times New Roman"/>
      <family val="1"/>
    </font>
    <font>
      <sz val="11"/>
      <color indexed="8"/>
      <name val="Calibri"/>
      <family val="2"/>
    </font>
    <font>
      <sz val="11"/>
      <color indexed="8"/>
      <name val="Times New Roman"/>
      <family val="1"/>
    </font>
    <font>
      <sz val="11"/>
      <color indexed="9"/>
      <name val="Times New Roman"/>
      <family val="1"/>
    </font>
    <font>
      <sz val="11"/>
      <color indexed="20"/>
      <name val="Times New Roman"/>
      <family val="1"/>
    </font>
    <font>
      <b/>
      <sz val="11"/>
      <color indexed="52"/>
      <name val="Times New Roman"/>
      <family val="1"/>
    </font>
    <font>
      <b/>
      <sz val="11"/>
      <color indexed="9"/>
      <name val="Times New Roman"/>
      <family val="1"/>
    </font>
    <font>
      <i/>
      <sz val="11"/>
      <color indexed="23"/>
      <name val="Times New Roman"/>
      <family val="1"/>
    </font>
    <font>
      <sz val="11"/>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1"/>
      <color indexed="62"/>
      <name val="Times New Roman"/>
      <family val="1"/>
    </font>
    <font>
      <sz val="11"/>
      <color indexed="52"/>
      <name val="Times New Roman"/>
      <family val="1"/>
    </font>
    <font>
      <sz val="11"/>
      <color indexed="60"/>
      <name val="Times New Roman"/>
      <family val="1"/>
    </font>
    <font>
      <b/>
      <sz val="11"/>
      <color indexed="63"/>
      <name val="Times New Roman"/>
      <family val="1"/>
    </font>
    <font>
      <b/>
      <sz val="18"/>
      <color indexed="56"/>
      <name val="Cambria"/>
      <family val="2"/>
    </font>
    <font>
      <b/>
      <sz val="11"/>
      <color indexed="8"/>
      <name val="Times New Roman"/>
      <family val="1"/>
    </font>
    <font>
      <sz val="11"/>
      <color indexed="10"/>
      <name val="Times New Roman"/>
      <family val="1"/>
    </font>
    <font>
      <sz val="11"/>
      <color indexed="8"/>
      <name val="Arial"/>
      <family val="2"/>
    </font>
    <font>
      <sz val="10"/>
      <color indexed="8"/>
      <name val="Times New Roman"/>
      <family val="1"/>
    </font>
    <font>
      <sz val="10"/>
      <color indexed="8"/>
      <name val="Arial"/>
      <family val="2"/>
    </font>
    <font>
      <b/>
      <sz val="10"/>
      <color indexed="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color indexed="8"/>
      </top>
      <bottom style="double">
        <color indexed="8"/>
      </bottom>
    </border>
    <border>
      <left>
        <color indexed="63"/>
      </left>
      <right>
        <color indexed="63"/>
      </right>
      <top style="thin">
        <color indexed="8"/>
      </top>
      <bottom style="double"/>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12"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09">
    <xf numFmtId="0" fontId="0" fillId="0" borderId="0" xfId="0" applyAlignment="1">
      <alignment/>
    </xf>
    <xf numFmtId="191" fontId="0" fillId="0" borderId="0" xfId="42" applyNumberFormat="1" applyFont="1" applyAlignment="1">
      <alignment/>
    </xf>
    <xf numFmtId="191" fontId="0" fillId="0" borderId="0" xfId="42" applyNumberFormat="1" applyFont="1" applyAlignment="1">
      <alignment horizontal="center"/>
    </xf>
    <xf numFmtId="191" fontId="0" fillId="0" borderId="10" xfId="42" applyNumberFormat="1" applyFont="1" applyBorder="1" applyAlignment="1">
      <alignment/>
    </xf>
    <xf numFmtId="191" fontId="0" fillId="0" borderId="0" xfId="42" applyNumberFormat="1" applyFont="1" applyFill="1" applyAlignment="1">
      <alignment/>
    </xf>
    <xf numFmtId="0" fontId="2" fillId="0" borderId="0" xfId="59" applyFont="1" applyFill="1">
      <alignment/>
      <protection/>
    </xf>
    <xf numFmtId="0" fontId="2" fillId="0" borderId="0" xfId="59" applyFont="1" applyFill="1" applyAlignment="1">
      <alignment horizontal="center"/>
      <protection/>
    </xf>
    <xf numFmtId="198" fontId="2" fillId="0" borderId="0" xfId="42" applyNumberFormat="1" applyFont="1" applyFill="1" applyBorder="1" applyAlignment="1" applyProtection="1">
      <alignment/>
      <protection/>
    </xf>
    <xf numFmtId="0" fontId="0" fillId="0" borderId="0" xfId="59" applyFont="1" applyFill="1" applyAlignment="1">
      <alignment horizontal="center"/>
      <protection/>
    </xf>
    <xf numFmtId="0" fontId="0" fillId="0" borderId="0" xfId="59" applyFont="1" applyFill="1">
      <alignment/>
      <protection/>
    </xf>
    <xf numFmtId="198" fontId="0" fillId="0" borderId="0" xfId="42" applyNumberFormat="1" applyFont="1" applyFill="1" applyBorder="1" applyAlignment="1" applyProtection="1">
      <alignment horizontal="right"/>
      <protection/>
    </xf>
    <xf numFmtId="198" fontId="0" fillId="0" borderId="0" xfId="42" applyNumberFormat="1" applyFont="1" applyFill="1" applyBorder="1" applyAlignment="1" applyProtection="1">
      <alignment/>
      <protection/>
    </xf>
    <xf numFmtId="0" fontId="1" fillId="0" borderId="0" xfId="59" applyFont="1" applyFill="1" applyAlignment="1">
      <alignment horizontal="center"/>
      <protection/>
    </xf>
    <xf numFmtId="0" fontId="1" fillId="0" borderId="0" xfId="59" applyFont="1" applyFill="1">
      <alignment/>
      <protection/>
    </xf>
    <xf numFmtId="0" fontId="1" fillId="0" borderId="0" xfId="59" applyFont="1" applyFill="1" applyAlignment="1" quotePrefix="1">
      <alignment horizontal="center"/>
      <protection/>
    </xf>
    <xf numFmtId="0" fontId="5" fillId="0" borderId="0" xfId="59" applyFont="1" applyFill="1">
      <alignment/>
      <protection/>
    </xf>
    <xf numFmtId="0" fontId="0" fillId="0" borderId="0" xfId="59" applyFont="1" applyFill="1" applyAlignment="1">
      <alignment horizontal="right"/>
      <protection/>
    </xf>
    <xf numFmtId="0" fontId="0" fillId="0" borderId="0" xfId="59" applyFont="1" applyFill="1" applyBorder="1">
      <alignment/>
      <protection/>
    </xf>
    <xf numFmtId="198" fontId="1" fillId="0" borderId="0" xfId="42" applyNumberFormat="1" applyFont="1" applyFill="1" applyBorder="1" applyAlignment="1" applyProtection="1">
      <alignment/>
      <protection/>
    </xf>
    <xf numFmtId="16" fontId="1" fillId="0" borderId="0" xfId="59" applyNumberFormat="1" applyFont="1" applyFill="1" applyAlignment="1" quotePrefix="1">
      <alignment horizontal="center"/>
      <protection/>
    </xf>
    <xf numFmtId="0" fontId="6" fillId="0" borderId="0" xfId="59" applyFont="1" applyFill="1">
      <alignment/>
      <protection/>
    </xf>
    <xf numFmtId="198" fontId="6" fillId="0" borderId="0" xfId="42" applyNumberFormat="1" applyFont="1" applyFill="1" applyBorder="1" applyAlignment="1" applyProtection="1">
      <alignment/>
      <protection/>
    </xf>
    <xf numFmtId="40" fontId="6" fillId="0" borderId="0" xfId="42" applyNumberFormat="1" applyFont="1" applyFill="1" applyBorder="1" applyAlignment="1" applyProtection="1">
      <alignment/>
      <protection/>
    </xf>
    <xf numFmtId="201" fontId="6" fillId="0" borderId="0" xfId="42" applyNumberFormat="1" applyFont="1" applyFill="1" applyBorder="1" applyAlignment="1" applyProtection="1">
      <alignment/>
      <protection/>
    </xf>
    <xf numFmtId="0" fontId="8" fillId="0" borderId="0" xfId="0" applyFont="1" applyAlignment="1">
      <alignment/>
    </xf>
    <xf numFmtId="0" fontId="9" fillId="0" borderId="0" xfId="0" applyFont="1" applyAlignment="1">
      <alignment/>
    </xf>
    <xf numFmtId="0" fontId="2" fillId="0" borderId="0" xfId="0" applyFont="1" applyAlignment="1">
      <alignment/>
    </xf>
    <xf numFmtId="0" fontId="2" fillId="0" borderId="0" xfId="59" applyFont="1" applyFill="1" applyBorder="1">
      <alignment/>
      <protection/>
    </xf>
    <xf numFmtId="0" fontId="9" fillId="0" borderId="0" xfId="0" applyFont="1" applyAlignment="1">
      <alignment wrapText="1"/>
    </xf>
    <xf numFmtId="0" fontId="5" fillId="0" borderId="0" xfId="59" applyFont="1" applyFill="1" applyBorder="1">
      <alignment/>
      <protection/>
    </xf>
    <xf numFmtId="15" fontId="1" fillId="0" borderId="0" xfId="59" applyNumberFormat="1" applyFont="1" applyFill="1" applyAlignment="1" quotePrefix="1">
      <alignment horizontal="center"/>
      <protection/>
    </xf>
    <xf numFmtId="15" fontId="1" fillId="0" borderId="0" xfId="59" applyNumberFormat="1" applyFont="1" applyFill="1" applyAlignment="1">
      <alignment horizontal="center"/>
      <protection/>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7" fillId="0" borderId="0" xfId="0" applyFont="1" applyAlignment="1">
      <alignment/>
    </xf>
    <xf numFmtId="0" fontId="10" fillId="0" borderId="0" xfId="0" applyFont="1" applyAlignment="1">
      <alignment/>
    </xf>
    <xf numFmtId="0" fontId="0" fillId="0" borderId="0" xfId="59" applyFont="1" applyFill="1" applyAlignment="1">
      <alignment wrapText="1"/>
      <protection/>
    </xf>
    <xf numFmtId="0" fontId="1" fillId="0" borderId="0" xfId="0" applyFont="1" applyAlignment="1">
      <alignment horizontal="center" wrapText="1"/>
    </xf>
    <xf numFmtId="191" fontId="0" fillId="0" borderId="11" xfId="42" applyNumberFormat="1" applyFont="1" applyBorder="1" applyAlignment="1">
      <alignment/>
    </xf>
    <xf numFmtId="0" fontId="10" fillId="0" borderId="0" xfId="59" applyFont="1" applyFill="1">
      <alignment/>
      <protection/>
    </xf>
    <xf numFmtId="0" fontId="7" fillId="0" borderId="0" xfId="59" applyFont="1" applyFill="1">
      <alignment/>
      <protection/>
    </xf>
    <xf numFmtId="0" fontId="7" fillId="0" borderId="0" xfId="59" applyFont="1" applyFill="1" applyAlignment="1">
      <alignment horizontal="center"/>
      <protection/>
    </xf>
    <xf numFmtId="14" fontId="1" fillId="0" borderId="0" xfId="59" applyNumberFormat="1" applyFont="1" applyFill="1" applyAlignment="1" quotePrefix="1">
      <alignment horizontal="center"/>
      <protection/>
    </xf>
    <xf numFmtId="3" fontId="0" fillId="0" borderId="0" xfId="0" applyNumberFormat="1" applyFont="1" applyBorder="1" applyAlignment="1">
      <alignment/>
    </xf>
    <xf numFmtId="43" fontId="0" fillId="0" borderId="0" xfId="42" applyFont="1" applyBorder="1" applyAlignment="1">
      <alignment/>
    </xf>
    <xf numFmtId="0" fontId="8" fillId="0" borderId="0" xfId="59" applyFont="1" applyFill="1">
      <alignment/>
      <protection/>
    </xf>
    <xf numFmtId="43" fontId="0" fillId="0" borderId="0" xfId="42" applyFont="1" applyFill="1" applyBorder="1" applyAlignment="1" applyProtection="1">
      <alignment horizontal="right"/>
      <protection/>
    </xf>
    <xf numFmtId="198" fontId="0" fillId="0" borderId="12" xfId="42" applyNumberFormat="1" applyFont="1" applyFill="1" applyBorder="1" applyAlignment="1" applyProtection="1">
      <alignment horizontal="right"/>
      <protection/>
    </xf>
    <xf numFmtId="9" fontId="0" fillId="0" borderId="0" xfId="64" applyFont="1" applyFill="1" applyBorder="1" applyAlignment="1" applyProtection="1">
      <alignment horizontal="right"/>
      <protection/>
    </xf>
    <xf numFmtId="198" fontId="0" fillId="0" borderId="10" xfId="42" applyNumberFormat="1" applyFont="1" applyFill="1" applyBorder="1" applyAlignment="1" applyProtection="1">
      <alignment horizontal="right"/>
      <protection/>
    </xf>
    <xf numFmtId="199" fontId="0" fillId="0" borderId="13" xfId="42" applyNumberFormat="1" applyFont="1" applyFill="1" applyBorder="1" applyAlignment="1" applyProtection="1">
      <alignment horizontal="right"/>
      <protection/>
    </xf>
    <xf numFmtId="200" fontId="0" fillId="0" borderId="0" xfId="42" applyNumberFormat="1" applyFont="1" applyFill="1" applyBorder="1" applyAlignment="1" applyProtection="1">
      <alignment horizontal="right"/>
      <protection/>
    </xf>
    <xf numFmtId="198" fontId="0" fillId="0" borderId="14" xfId="42" applyNumberFormat="1" applyFont="1" applyFill="1" applyBorder="1" applyAlignment="1" applyProtection="1">
      <alignment/>
      <protection/>
    </xf>
    <xf numFmtId="198" fontId="0" fillId="0" borderId="14" xfId="42" applyNumberFormat="1" applyFont="1" applyFill="1" applyBorder="1" applyAlignment="1" applyProtection="1">
      <alignment horizontal="right"/>
      <protection/>
    </xf>
    <xf numFmtId="198" fontId="0" fillId="0" borderId="15" xfId="42" applyNumberFormat="1" applyFont="1" applyFill="1" applyBorder="1" applyAlignment="1" applyProtection="1">
      <alignment/>
      <protection/>
    </xf>
    <xf numFmtId="198" fontId="0" fillId="0" borderId="15" xfId="42" applyNumberFormat="1" applyFont="1" applyFill="1" applyBorder="1" applyAlignment="1" applyProtection="1">
      <alignment horizontal="right"/>
      <protection/>
    </xf>
    <xf numFmtId="198" fontId="0" fillId="0" borderId="16" xfId="42" applyNumberFormat="1" applyFont="1" applyFill="1" applyBorder="1" applyAlignment="1" applyProtection="1">
      <alignment/>
      <protection/>
    </xf>
    <xf numFmtId="198" fontId="0" fillId="0" borderId="17" xfId="42" applyNumberFormat="1" applyFont="1" applyFill="1" applyBorder="1" applyAlignment="1" applyProtection="1">
      <alignment/>
      <protection/>
    </xf>
    <xf numFmtId="198" fontId="0" fillId="0" borderId="17" xfId="42" applyNumberFormat="1" applyFont="1" applyFill="1" applyBorder="1" applyAlignment="1" applyProtection="1">
      <alignment horizontal="right"/>
      <protection/>
    </xf>
    <xf numFmtId="198" fontId="0" fillId="0" borderId="11" xfId="42" applyNumberFormat="1" applyFont="1" applyFill="1" applyBorder="1" applyAlignment="1" applyProtection="1">
      <alignment horizontal="right"/>
      <protection/>
    </xf>
    <xf numFmtId="198" fontId="0" fillId="0" borderId="10" xfId="42" applyNumberFormat="1" applyFont="1" applyFill="1" applyBorder="1" applyAlignment="1" applyProtection="1">
      <alignment/>
      <protection/>
    </xf>
    <xf numFmtId="198" fontId="0" fillId="0" borderId="18" xfId="42" applyNumberFormat="1" applyFont="1" applyFill="1" applyBorder="1" applyAlignment="1" applyProtection="1">
      <alignment/>
      <protection/>
    </xf>
    <xf numFmtId="198" fontId="1" fillId="0" borderId="0" xfId="59" applyNumberFormat="1" applyFont="1" applyFill="1">
      <alignment/>
      <protection/>
    </xf>
    <xf numFmtId="198" fontId="0" fillId="0" borderId="0" xfId="59" applyNumberFormat="1" applyFont="1" applyFill="1">
      <alignment/>
      <protection/>
    </xf>
    <xf numFmtId="43" fontId="0" fillId="0" borderId="0" xfId="42" applyFont="1" applyFill="1" applyAlignment="1">
      <alignment/>
    </xf>
    <xf numFmtId="201" fontId="2" fillId="0" borderId="0" xfId="42" applyNumberFormat="1" applyFont="1" applyFill="1" applyBorder="1" applyAlignment="1" applyProtection="1">
      <alignment/>
      <protection/>
    </xf>
    <xf numFmtId="201" fontId="6" fillId="0" borderId="17" xfId="42" applyNumberFormat="1" applyFont="1" applyFill="1" applyBorder="1" applyAlignment="1" applyProtection="1">
      <alignment/>
      <protection/>
    </xf>
    <xf numFmtId="201" fontId="6" fillId="0" borderId="16" xfId="42" applyNumberFormat="1" applyFont="1" applyFill="1" applyBorder="1" applyAlignment="1" applyProtection="1">
      <alignment/>
      <protection/>
    </xf>
    <xf numFmtId="0" fontId="6" fillId="0" borderId="0" xfId="59" applyFont="1" applyFill="1" applyBorder="1">
      <alignment/>
      <protection/>
    </xf>
    <xf numFmtId="201" fontId="6" fillId="0" borderId="10" xfId="42" applyNumberFormat="1" applyFont="1" applyFill="1" applyBorder="1" applyAlignment="1" applyProtection="1">
      <alignment/>
      <protection/>
    </xf>
    <xf numFmtId="201" fontId="6" fillId="0" borderId="19" xfId="42" applyNumberFormat="1" applyFont="1" applyFill="1" applyBorder="1" applyAlignment="1" applyProtection="1">
      <alignment/>
      <protection/>
    </xf>
    <xf numFmtId="191" fontId="0" fillId="0" borderId="10" xfId="42" applyNumberFormat="1" applyFont="1" applyBorder="1" applyAlignment="1">
      <alignment horizontal="center"/>
    </xf>
    <xf numFmtId="10" fontId="0" fillId="0" borderId="0" xfId="64" applyNumberFormat="1" applyFont="1" applyFill="1" applyBorder="1" applyAlignment="1" applyProtection="1">
      <alignment horizontal="right"/>
      <protection/>
    </xf>
    <xf numFmtId="0" fontId="0" fillId="0" borderId="0" xfId="0" applyFont="1" applyAlignment="1">
      <alignment horizontal="left" vertical="top"/>
    </xf>
    <xf numFmtId="0" fontId="11" fillId="0" borderId="0" xfId="59" applyFont="1" applyFill="1" applyBorder="1" applyAlignment="1">
      <alignment/>
      <protection/>
    </xf>
    <xf numFmtId="0" fontId="11" fillId="0" borderId="0" xfId="59" applyFont="1" applyFill="1" applyBorder="1" applyAlignment="1">
      <alignment horizontal="center"/>
      <protection/>
    </xf>
    <xf numFmtId="198" fontId="0" fillId="0" borderId="20" xfId="42" applyNumberFormat="1" applyFont="1" applyFill="1" applyBorder="1" applyAlignment="1" applyProtection="1">
      <alignment horizontal="right"/>
      <protection/>
    </xf>
    <xf numFmtId="0" fontId="0" fillId="0" borderId="0" xfId="0" applyFont="1" applyAlignment="1" applyProtection="1">
      <alignment/>
      <protection locked="0"/>
    </xf>
    <xf numFmtId="191" fontId="0" fillId="0" borderId="0" xfId="0" applyNumberFormat="1" applyFont="1" applyAlignment="1">
      <alignment/>
    </xf>
    <xf numFmtId="198" fontId="0" fillId="0" borderId="18" xfId="42" applyNumberFormat="1" applyFont="1" applyFill="1" applyBorder="1" applyAlignment="1" applyProtection="1">
      <alignment horizontal="right"/>
      <protection/>
    </xf>
    <xf numFmtId="0" fontId="0" fillId="0" borderId="0" xfId="60" applyFont="1" applyFill="1">
      <alignment/>
      <protection/>
    </xf>
    <xf numFmtId="0" fontId="0" fillId="24" borderId="0" xfId="0" applyFont="1" applyFill="1" applyAlignment="1">
      <alignment/>
    </xf>
    <xf numFmtId="0" fontId="0" fillId="24" borderId="0" xfId="0" applyFont="1" applyFill="1" applyAlignment="1">
      <alignment horizontal="justify" vertical="top" wrapText="1"/>
    </xf>
    <xf numFmtId="0" fontId="1" fillId="24" borderId="0" xfId="58" applyFont="1" applyFill="1" applyBorder="1" applyAlignment="1">
      <alignment horizontal="center"/>
      <protection/>
    </xf>
    <xf numFmtId="0" fontId="0" fillId="24" borderId="0" xfId="61" applyFont="1" applyFill="1" applyAlignment="1">
      <alignment horizontal="center"/>
      <protection/>
    </xf>
    <xf numFmtId="0" fontId="0" fillId="24" borderId="0" xfId="0" applyFont="1" applyFill="1" applyAlignment="1">
      <alignment horizontal="left" vertical="top" wrapText="1" indent="1"/>
    </xf>
    <xf numFmtId="37" fontId="1" fillId="24" borderId="0" xfId="42" applyNumberFormat="1" applyFont="1" applyFill="1" applyAlignment="1">
      <alignment horizontal="right"/>
    </xf>
    <xf numFmtId="0" fontId="0" fillId="0" borderId="0" xfId="0" applyFont="1" applyAlignment="1">
      <alignment horizontal="left" indent="1"/>
    </xf>
    <xf numFmtId="191" fontId="1" fillId="24" borderId="0" xfId="42" applyNumberFormat="1" applyFont="1" applyFill="1" applyAlignment="1">
      <alignment horizontal="right"/>
    </xf>
    <xf numFmtId="0" fontId="0" fillId="24" borderId="0" xfId="0" applyFont="1" applyFill="1" applyAlignment="1" quotePrefix="1">
      <alignment horizontal="left" vertical="top" wrapText="1" indent="1"/>
    </xf>
    <xf numFmtId="191" fontId="1" fillId="24" borderId="17" xfId="42" applyNumberFormat="1" applyFont="1" applyFill="1" applyBorder="1" applyAlignment="1">
      <alignment horizontal="right"/>
    </xf>
    <xf numFmtId="0" fontId="0" fillId="24" borderId="0" xfId="0" applyFont="1" applyFill="1" applyAlignment="1">
      <alignment horizontal="left" indent="1"/>
    </xf>
    <xf numFmtId="191" fontId="0" fillId="24" borderId="0" xfId="42" applyNumberFormat="1" applyFont="1" applyFill="1" applyBorder="1" applyAlignment="1">
      <alignment horizontal="right"/>
    </xf>
    <xf numFmtId="191" fontId="0" fillId="24" borderId="0" xfId="42" applyNumberFormat="1" applyFont="1" applyFill="1" applyBorder="1" applyAlignment="1">
      <alignment horizontal="left"/>
    </xf>
    <xf numFmtId="43" fontId="0" fillId="24" borderId="21" xfId="42" applyFont="1" applyFill="1" applyBorder="1" applyAlignment="1">
      <alignment horizontal="left"/>
    </xf>
    <xf numFmtId="43" fontId="0" fillId="24" borderId="18" xfId="42" applyFont="1" applyFill="1" applyBorder="1" applyAlignment="1">
      <alignment horizontal="left"/>
    </xf>
    <xf numFmtId="10" fontId="10" fillId="0" borderId="0" xfId="64" applyNumberFormat="1" applyFont="1" applyAlignment="1">
      <alignment/>
    </xf>
    <xf numFmtId="10" fontId="2" fillId="0" borderId="0" xfId="64" applyNumberFormat="1" applyFont="1" applyFill="1" applyBorder="1" applyAlignment="1" applyProtection="1">
      <alignment/>
      <protection/>
    </xf>
    <xf numFmtId="0" fontId="11" fillId="0" borderId="0" xfId="0" applyFont="1" applyAlignment="1">
      <alignment horizontal="justify"/>
    </xf>
    <xf numFmtId="191" fontId="6" fillId="0" borderId="0" xfId="42" applyNumberFormat="1" applyFont="1" applyFill="1" applyAlignment="1">
      <alignment/>
    </xf>
    <xf numFmtId="0" fontId="1" fillId="24" borderId="0" xfId="0" applyFont="1" applyFill="1" applyAlignment="1">
      <alignment horizontal="center" shrinkToFit="1"/>
    </xf>
    <xf numFmtId="0" fontId="11" fillId="0" borderId="0" xfId="59" applyFont="1" applyFill="1" applyBorder="1" applyAlignment="1">
      <alignment horizontal="center"/>
      <protection/>
    </xf>
    <xf numFmtId="0" fontId="0" fillId="24" borderId="0" xfId="0" applyFont="1" applyFill="1" applyAlignment="1">
      <alignment horizontal="center" vertical="top" wrapText="1"/>
    </xf>
    <xf numFmtId="0" fontId="0" fillId="24" borderId="0" xfId="0" applyFont="1" applyFill="1" applyAlignment="1" quotePrefix="1">
      <alignment horizontal="center"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GW 1Q2005 Qtrly Rpt" xfId="59"/>
    <cellStyle name="Normal_KLSE4Q05" xfId="60"/>
    <cellStyle name="Normal_N085@31.12.08"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76200</xdr:colOff>
      <xdr:row>4</xdr:row>
      <xdr:rowOff>57150</xdr:rowOff>
    </xdr:to>
    <xdr:sp>
      <xdr:nvSpPr>
        <xdr:cNvPr id="1" name="Text Box 1"/>
        <xdr:cNvSpPr txBox="1">
          <a:spLocks noChangeArrowheads="1"/>
        </xdr:cNvSpPr>
      </xdr:nvSpPr>
      <xdr:spPr>
        <a:xfrm>
          <a:off x="3876675" y="62865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352425</xdr:colOff>
      <xdr:row>38</xdr:row>
      <xdr:rowOff>142875</xdr:rowOff>
    </xdr:from>
    <xdr:to>
      <xdr:col>1</xdr:col>
      <xdr:colOff>457200</xdr:colOff>
      <xdr:row>40</xdr:row>
      <xdr:rowOff>47625</xdr:rowOff>
    </xdr:to>
    <xdr:sp>
      <xdr:nvSpPr>
        <xdr:cNvPr id="2" name="Text Box 2"/>
        <xdr:cNvSpPr txBox="1">
          <a:spLocks noChangeArrowheads="1"/>
        </xdr:cNvSpPr>
      </xdr:nvSpPr>
      <xdr:spPr>
        <a:xfrm>
          <a:off x="3219450" y="6657975"/>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76200</xdr:colOff>
      <xdr:row>39</xdr:row>
      <xdr:rowOff>152400</xdr:rowOff>
    </xdr:from>
    <xdr:to>
      <xdr:col>7</xdr:col>
      <xdr:colOff>981075</xdr:colOff>
      <xdr:row>43</xdr:row>
      <xdr:rowOff>114300</xdr:rowOff>
    </xdr:to>
    <xdr:sp fLocksText="0">
      <xdr:nvSpPr>
        <xdr:cNvPr id="3" name="Text Box 3"/>
        <xdr:cNvSpPr txBox="1">
          <a:spLocks noChangeArrowheads="1"/>
        </xdr:cNvSpPr>
      </xdr:nvSpPr>
      <xdr:spPr>
        <a:xfrm>
          <a:off x="76200" y="6848475"/>
          <a:ext cx="6896100" cy="59055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Arial"/>
              <a:ea typeface="Arial"/>
              <a:cs typeface="Arial"/>
            </a:rPr>
            <a:t>(The Condensed Consolidated Income Statements should be read in conjunction with the Annual Financial Report for the year ended 31st December, 2010)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3</xdr:row>
      <xdr:rowOff>0</xdr:rowOff>
    </xdr:from>
    <xdr:to>
      <xdr:col>2</xdr:col>
      <xdr:colOff>76200</xdr:colOff>
      <xdr:row>4</xdr:row>
      <xdr:rowOff>57150</xdr:rowOff>
    </xdr:to>
    <xdr:sp>
      <xdr:nvSpPr>
        <xdr:cNvPr id="4" name="Text Box 1"/>
        <xdr:cNvSpPr txBox="1">
          <a:spLocks noChangeArrowheads="1"/>
        </xdr:cNvSpPr>
      </xdr:nvSpPr>
      <xdr:spPr>
        <a:xfrm>
          <a:off x="3876675" y="62865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54</xdr:row>
      <xdr:rowOff>9525</xdr:rowOff>
    </xdr:from>
    <xdr:to>
      <xdr:col>3</xdr:col>
      <xdr:colOff>447675</xdr:colOff>
      <xdr:row>54</xdr:row>
      <xdr:rowOff>142875</xdr:rowOff>
    </xdr:to>
    <xdr:sp>
      <xdr:nvSpPr>
        <xdr:cNvPr id="1" name="Text Box 1"/>
        <xdr:cNvSpPr txBox="1">
          <a:spLocks noChangeArrowheads="1"/>
        </xdr:cNvSpPr>
      </xdr:nvSpPr>
      <xdr:spPr>
        <a:xfrm>
          <a:off x="3619500" y="8486775"/>
          <a:ext cx="9525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190500</xdr:colOff>
      <xdr:row>53</xdr:row>
      <xdr:rowOff>47625</xdr:rowOff>
    </xdr:from>
    <xdr:to>
      <xdr:col>8</xdr:col>
      <xdr:colOff>28575</xdr:colOff>
      <xdr:row>55</xdr:row>
      <xdr:rowOff>142875</xdr:rowOff>
    </xdr:to>
    <xdr:sp fLocksText="0">
      <xdr:nvSpPr>
        <xdr:cNvPr id="2" name="Text Box 2"/>
        <xdr:cNvSpPr txBox="1">
          <a:spLocks noChangeArrowheads="1"/>
        </xdr:cNvSpPr>
      </xdr:nvSpPr>
      <xdr:spPr>
        <a:xfrm>
          <a:off x="190500" y="8353425"/>
          <a:ext cx="5715000"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Condensed Consolidated Balance Sheets should be read in conjunction with the Annual Financial Report for the year ended 31st December, 2010)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55</xdr:row>
      <xdr:rowOff>0</xdr:rowOff>
    </xdr:from>
    <xdr:to>
      <xdr:col>2</xdr:col>
      <xdr:colOff>76200</xdr:colOff>
      <xdr:row>56</xdr:row>
      <xdr:rowOff>57150</xdr:rowOff>
    </xdr:to>
    <xdr:sp>
      <xdr:nvSpPr>
        <xdr:cNvPr id="1" name="Text Box 1"/>
        <xdr:cNvSpPr txBox="1">
          <a:spLocks noChangeArrowheads="1"/>
        </xdr:cNvSpPr>
      </xdr:nvSpPr>
      <xdr:spPr>
        <a:xfrm>
          <a:off x="3714750" y="9172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55</xdr:row>
      <xdr:rowOff>28575</xdr:rowOff>
    </xdr:from>
    <xdr:to>
      <xdr:col>6</xdr:col>
      <xdr:colOff>9525</xdr:colOff>
      <xdr:row>58</xdr:row>
      <xdr:rowOff>95250</xdr:rowOff>
    </xdr:to>
    <xdr:sp fLocksText="0">
      <xdr:nvSpPr>
        <xdr:cNvPr id="2" name="Text Box 2"/>
        <xdr:cNvSpPr txBox="1">
          <a:spLocks noChangeArrowheads="1"/>
        </xdr:cNvSpPr>
      </xdr:nvSpPr>
      <xdr:spPr>
        <a:xfrm>
          <a:off x="47625" y="9201150"/>
          <a:ext cx="5819775" cy="5143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Unaudited Condensed Consolidated Cash Flow Statements should be read in conjunction with the  Annual  Financial Report for the year ended 31st December, 2010)
</a:t>
          </a:r>
        </a:p>
      </xdr:txBody>
    </xdr:sp>
    <xdr:clientData/>
  </xdr:twoCellAnchor>
  <xdr:twoCellAnchor>
    <xdr:from>
      <xdr:col>2</xdr:col>
      <xdr:colOff>0</xdr:colOff>
      <xdr:row>60</xdr:row>
      <xdr:rowOff>0</xdr:rowOff>
    </xdr:from>
    <xdr:to>
      <xdr:col>2</xdr:col>
      <xdr:colOff>76200</xdr:colOff>
      <xdr:row>61</xdr:row>
      <xdr:rowOff>57150</xdr:rowOff>
    </xdr:to>
    <xdr:sp>
      <xdr:nvSpPr>
        <xdr:cNvPr id="3" name="Text Box 3"/>
        <xdr:cNvSpPr txBox="1">
          <a:spLocks noChangeArrowheads="1"/>
        </xdr:cNvSpPr>
      </xdr:nvSpPr>
      <xdr:spPr>
        <a:xfrm>
          <a:off x="3714750" y="99250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85725</xdr:rowOff>
    </xdr:from>
    <xdr:to>
      <xdr:col>5</xdr:col>
      <xdr:colOff>200025</xdr:colOff>
      <xdr:row>26</xdr:row>
      <xdr:rowOff>133350</xdr:rowOff>
    </xdr:to>
    <xdr:sp fLocksText="0">
      <xdr:nvSpPr>
        <xdr:cNvPr id="1" name="Text Box 1"/>
        <xdr:cNvSpPr txBox="1">
          <a:spLocks noChangeArrowheads="1"/>
        </xdr:cNvSpPr>
      </xdr:nvSpPr>
      <xdr:spPr>
        <a:xfrm>
          <a:off x="47625" y="4629150"/>
          <a:ext cx="6448425"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(The Unaudited Condensed Consolidated Statements of Changes in Equity should be read in conjunction with the Annual Financial Report for the year ended 31st December,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205</xdr:row>
      <xdr:rowOff>95250</xdr:rowOff>
    </xdr:from>
    <xdr:to>
      <xdr:col>6</xdr:col>
      <xdr:colOff>47625</xdr:colOff>
      <xdr:row>207</xdr:row>
      <xdr:rowOff>19050</xdr:rowOff>
    </xdr:to>
    <xdr:sp>
      <xdr:nvSpPr>
        <xdr:cNvPr id="1" name="Rectangle 41"/>
        <xdr:cNvSpPr>
          <a:spLocks/>
        </xdr:cNvSpPr>
      </xdr:nvSpPr>
      <xdr:spPr>
        <a:xfrm>
          <a:off x="180975" y="33585150"/>
          <a:ext cx="571500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Group Borrowings</a:t>
          </a:r>
        </a:p>
      </xdr:txBody>
    </xdr:sp>
    <xdr:clientData/>
  </xdr:twoCellAnchor>
  <xdr:twoCellAnchor>
    <xdr:from>
      <xdr:col>0</xdr:col>
      <xdr:colOff>66675</xdr:colOff>
      <xdr:row>5</xdr:row>
      <xdr:rowOff>9525</xdr:rowOff>
    </xdr:from>
    <xdr:to>
      <xdr:col>4</xdr:col>
      <xdr:colOff>504825</xdr:colOff>
      <xdr:row>6</xdr:row>
      <xdr:rowOff>9525</xdr:rowOff>
    </xdr:to>
    <xdr:sp>
      <xdr:nvSpPr>
        <xdr:cNvPr id="2" name="Rectangle 1"/>
        <xdr:cNvSpPr>
          <a:spLocks/>
        </xdr:cNvSpPr>
      </xdr:nvSpPr>
      <xdr:spPr>
        <a:xfrm>
          <a:off x="66675" y="819150"/>
          <a:ext cx="424815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6</xdr:row>
      <xdr:rowOff>152400</xdr:rowOff>
    </xdr:from>
    <xdr:to>
      <xdr:col>6</xdr:col>
      <xdr:colOff>571500</xdr:colOff>
      <xdr:row>15</xdr:row>
      <xdr:rowOff>57150</xdr:rowOff>
    </xdr:to>
    <xdr:sp>
      <xdr:nvSpPr>
        <xdr:cNvPr id="3" name="Rectangle 2"/>
        <xdr:cNvSpPr>
          <a:spLocks/>
        </xdr:cNvSpPr>
      </xdr:nvSpPr>
      <xdr:spPr>
        <a:xfrm>
          <a:off x="133350" y="1123950"/>
          <a:ext cx="6286500" cy="1362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a:t>
          </a:r>
          <a:r>
            <a:rPr lang="en-US" cap="none" sz="1000" b="0" i="0" u="none" baseline="0">
              <a:solidFill>
                <a:srgbClr val="000000"/>
              </a:solidFill>
              <a:latin typeface="Arial"/>
              <a:ea typeface="Arial"/>
              <a:cs typeface="Arial"/>
            </a:rPr>
            <a:t>prepared in </a:t>
          </a:r>
          <a:r>
            <a:rPr lang="en-US" cap="none" sz="1000" b="0" i="0" u="none" baseline="0">
              <a:solidFill>
                <a:srgbClr val="000000"/>
              </a:solidFill>
              <a:latin typeface="Arial"/>
              <a:ea typeface="Arial"/>
              <a:cs typeface="Arial"/>
            </a:rPr>
            <a:t>accordance with FRS 134: Interim Financial Reporting and Chapter 9 Part K of the Listing Requirements of Bursa Malaysia Securities Berhad.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audited financial statements for the year ended 31 December 2010. These explanatory notes attached to the interim financial statements provide an explanation of events and transactions that are significant to an understanding of the changes in the financial position and performance of the Group since the financial year ended 31 December 2010.</a:t>
          </a:r>
        </a:p>
      </xdr:txBody>
    </xdr:sp>
    <xdr:clientData/>
  </xdr:twoCellAnchor>
  <xdr:twoCellAnchor>
    <xdr:from>
      <xdr:col>0</xdr:col>
      <xdr:colOff>85725</xdr:colOff>
      <xdr:row>46</xdr:row>
      <xdr:rowOff>142875</xdr:rowOff>
    </xdr:from>
    <xdr:to>
      <xdr:col>3</xdr:col>
      <xdr:colOff>104775</xdr:colOff>
      <xdr:row>47</xdr:row>
      <xdr:rowOff>133350</xdr:rowOff>
    </xdr:to>
    <xdr:sp>
      <xdr:nvSpPr>
        <xdr:cNvPr id="4" name="Rectangle 3"/>
        <xdr:cNvSpPr>
          <a:spLocks/>
        </xdr:cNvSpPr>
      </xdr:nvSpPr>
      <xdr:spPr>
        <a:xfrm>
          <a:off x="85725" y="7591425"/>
          <a:ext cx="285750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Qualification of Financial Statements</a:t>
          </a:r>
        </a:p>
      </xdr:txBody>
    </xdr:sp>
    <xdr:clientData/>
  </xdr:twoCellAnchor>
  <xdr:twoCellAnchor>
    <xdr:from>
      <xdr:col>0</xdr:col>
      <xdr:colOff>66675</xdr:colOff>
      <xdr:row>50</xdr:row>
      <xdr:rowOff>76200</xdr:rowOff>
    </xdr:from>
    <xdr:to>
      <xdr:col>5</xdr:col>
      <xdr:colOff>57150</xdr:colOff>
      <xdr:row>51</xdr:row>
      <xdr:rowOff>114300</xdr:rowOff>
    </xdr:to>
    <xdr:sp>
      <xdr:nvSpPr>
        <xdr:cNvPr id="5" name="Rectangle 5"/>
        <xdr:cNvSpPr>
          <a:spLocks/>
        </xdr:cNvSpPr>
      </xdr:nvSpPr>
      <xdr:spPr>
        <a:xfrm>
          <a:off x="66675" y="8315325"/>
          <a:ext cx="477202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Seasonal or Cyclical Factors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Seasonal or Cyclical Factors</a:t>
          </a:r>
        </a:p>
      </xdr:txBody>
    </xdr:sp>
    <xdr:clientData/>
  </xdr:twoCellAnchor>
  <xdr:twoCellAnchor>
    <xdr:from>
      <xdr:col>0</xdr:col>
      <xdr:colOff>95250</xdr:colOff>
      <xdr:row>52</xdr:row>
      <xdr:rowOff>19050</xdr:rowOff>
    </xdr:from>
    <xdr:to>
      <xdr:col>6</xdr:col>
      <xdr:colOff>361950</xdr:colOff>
      <xdr:row>53</xdr:row>
      <xdr:rowOff>76200</xdr:rowOff>
    </xdr:to>
    <xdr:sp>
      <xdr:nvSpPr>
        <xdr:cNvPr id="6" name="Rectangle 6"/>
        <xdr:cNvSpPr>
          <a:spLocks/>
        </xdr:cNvSpPr>
      </xdr:nvSpPr>
      <xdr:spPr>
        <a:xfrm>
          <a:off x="95250" y="8582025"/>
          <a:ext cx="6115050" cy="219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54</xdr:row>
      <xdr:rowOff>76200</xdr:rowOff>
    </xdr:from>
    <xdr:to>
      <xdr:col>5</xdr:col>
      <xdr:colOff>419100</xdr:colOff>
      <xdr:row>55</xdr:row>
      <xdr:rowOff>123825</xdr:rowOff>
    </xdr:to>
    <xdr:sp>
      <xdr:nvSpPr>
        <xdr:cNvPr id="7" name="Rectangle 7"/>
        <xdr:cNvSpPr>
          <a:spLocks/>
        </xdr:cNvSpPr>
      </xdr:nvSpPr>
      <xdr:spPr>
        <a:xfrm>
          <a:off x="66675" y="9048750"/>
          <a:ext cx="5133975"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Unusual Items</a:t>
          </a:r>
        </a:p>
      </xdr:txBody>
    </xdr:sp>
    <xdr:clientData/>
  </xdr:twoCellAnchor>
  <xdr:twoCellAnchor>
    <xdr:from>
      <xdr:col>0</xdr:col>
      <xdr:colOff>123825</xdr:colOff>
      <xdr:row>56</xdr:row>
      <xdr:rowOff>85725</xdr:rowOff>
    </xdr:from>
    <xdr:to>
      <xdr:col>6</xdr:col>
      <xdr:colOff>123825</xdr:colOff>
      <xdr:row>57</xdr:row>
      <xdr:rowOff>104775</xdr:rowOff>
    </xdr:to>
    <xdr:sp>
      <xdr:nvSpPr>
        <xdr:cNvPr id="8" name="Rectangle 8"/>
        <xdr:cNvSpPr>
          <a:spLocks/>
        </xdr:cNvSpPr>
      </xdr:nvSpPr>
      <xdr:spPr>
        <a:xfrm>
          <a:off x="123825" y="9477375"/>
          <a:ext cx="584835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95250</xdr:colOff>
      <xdr:row>58</xdr:row>
      <xdr:rowOff>28575</xdr:rowOff>
    </xdr:from>
    <xdr:to>
      <xdr:col>5</xdr:col>
      <xdr:colOff>200025</xdr:colOff>
      <xdr:row>59</xdr:row>
      <xdr:rowOff>133350</xdr:rowOff>
    </xdr:to>
    <xdr:sp>
      <xdr:nvSpPr>
        <xdr:cNvPr id="9" name="Rectangle 9"/>
        <xdr:cNvSpPr>
          <a:spLocks/>
        </xdr:cNvSpPr>
      </xdr:nvSpPr>
      <xdr:spPr>
        <a:xfrm>
          <a:off x="95250" y="9886950"/>
          <a:ext cx="4886325"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Nature and Amount of Changes in Estimates</a:t>
          </a:r>
        </a:p>
      </xdr:txBody>
    </xdr:sp>
    <xdr:clientData/>
  </xdr:twoCellAnchor>
  <xdr:twoCellAnchor>
    <xdr:from>
      <xdr:col>0</xdr:col>
      <xdr:colOff>123825</xdr:colOff>
      <xdr:row>59</xdr:row>
      <xdr:rowOff>142875</xdr:rowOff>
    </xdr:from>
    <xdr:to>
      <xdr:col>5</xdr:col>
      <xdr:colOff>542925</xdr:colOff>
      <xdr:row>61</xdr:row>
      <xdr:rowOff>95250</xdr:rowOff>
    </xdr:to>
    <xdr:sp>
      <xdr:nvSpPr>
        <xdr:cNvPr id="10" name="Rectangle 10"/>
        <xdr:cNvSpPr>
          <a:spLocks/>
        </xdr:cNvSpPr>
      </xdr:nvSpPr>
      <xdr:spPr>
        <a:xfrm>
          <a:off x="123825" y="10163175"/>
          <a:ext cx="5200650"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current financial period.</a:t>
          </a:r>
        </a:p>
      </xdr:txBody>
    </xdr:sp>
    <xdr:clientData/>
  </xdr:twoCellAnchor>
  <xdr:twoCellAnchor>
    <xdr:from>
      <xdr:col>0</xdr:col>
      <xdr:colOff>76200</xdr:colOff>
      <xdr:row>64</xdr:row>
      <xdr:rowOff>152400</xdr:rowOff>
    </xdr:from>
    <xdr:to>
      <xdr:col>4</xdr:col>
      <xdr:colOff>57150</xdr:colOff>
      <xdr:row>66</xdr:row>
      <xdr:rowOff>66675</xdr:rowOff>
    </xdr:to>
    <xdr:sp>
      <xdr:nvSpPr>
        <xdr:cNvPr id="11" name="Rectangle 11"/>
        <xdr:cNvSpPr>
          <a:spLocks/>
        </xdr:cNvSpPr>
      </xdr:nvSpPr>
      <xdr:spPr>
        <a:xfrm>
          <a:off x="76200" y="10982325"/>
          <a:ext cx="379095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Debt and Equity Securities</a:t>
          </a:r>
        </a:p>
      </xdr:txBody>
    </xdr:sp>
    <xdr:clientData/>
  </xdr:twoCellAnchor>
  <xdr:twoCellAnchor>
    <xdr:from>
      <xdr:col>0</xdr:col>
      <xdr:colOff>161925</xdr:colOff>
      <xdr:row>67</xdr:row>
      <xdr:rowOff>114300</xdr:rowOff>
    </xdr:from>
    <xdr:to>
      <xdr:col>6</xdr:col>
      <xdr:colOff>533400</xdr:colOff>
      <xdr:row>69</xdr:row>
      <xdr:rowOff>142875</xdr:rowOff>
    </xdr:to>
    <xdr:sp>
      <xdr:nvSpPr>
        <xdr:cNvPr id="12" name="Rectangle 12"/>
        <xdr:cNvSpPr>
          <a:spLocks/>
        </xdr:cNvSpPr>
      </xdr:nvSpPr>
      <xdr:spPr>
        <a:xfrm>
          <a:off x="161925" y="11353800"/>
          <a:ext cx="621982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during the financial quarter ended 31st March, 2011. </a:t>
          </a:r>
        </a:p>
      </xdr:txBody>
    </xdr:sp>
    <xdr:clientData/>
  </xdr:twoCellAnchor>
  <xdr:twoCellAnchor>
    <xdr:from>
      <xdr:col>0</xdr:col>
      <xdr:colOff>76200</xdr:colOff>
      <xdr:row>71</xdr:row>
      <xdr:rowOff>104775</xdr:rowOff>
    </xdr:from>
    <xdr:to>
      <xdr:col>4</xdr:col>
      <xdr:colOff>314325</xdr:colOff>
      <xdr:row>73</xdr:row>
      <xdr:rowOff>47625</xdr:rowOff>
    </xdr:to>
    <xdr:sp>
      <xdr:nvSpPr>
        <xdr:cNvPr id="13" name="Rectangle 13"/>
        <xdr:cNvSpPr>
          <a:spLocks/>
        </xdr:cNvSpPr>
      </xdr:nvSpPr>
      <xdr:spPr>
        <a:xfrm>
          <a:off x="76200" y="12125325"/>
          <a:ext cx="4048125" cy="228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Dividend Paid</a:t>
          </a:r>
        </a:p>
      </xdr:txBody>
    </xdr:sp>
    <xdr:clientData/>
  </xdr:twoCellAnchor>
  <xdr:twoCellAnchor>
    <xdr:from>
      <xdr:col>0</xdr:col>
      <xdr:colOff>219075</xdr:colOff>
      <xdr:row>74</xdr:row>
      <xdr:rowOff>0</xdr:rowOff>
    </xdr:from>
    <xdr:to>
      <xdr:col>5</xdr:col>
      <xdr:colOff>38100</xdr:colOff>
      <xdr:row>75</xdr:row>
      <xdr:rowOff>66675</xdr:rowOff>
    </xdr:to>
    <xdr:sp>
      <xdr:nvSpPr>
        <xdr:cNvPr id="14" name="Rectangle 14"/>
        <xdr:cNvSpPr>
          <a:spLocks/>
        </xdr:cNvSpPr>
      </xdr:nvSpPr>
      <xdr:spPr>
        <a:xfrm>
          <a:off x="219075" y="12411075"/>
          <a:ext cx="4600575"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77</xdr:row>
      <xdr:rowOff>47625</xdr:rowOff>
    </xdr:from>
    <xdr:to>
      <xdr:col>4</xdr:col>
      <xdr:colOff>409575</xdr:colOff>
      <xdr:row>79</xdr:row>
      <xdr:rowOff>19050</xdr:rowOff>
    </xdr:to>
    <xdr:sp>
      <xdr:nvSpPr>
        <xdr:cNvPr id="15" name="Rectangle 15"/>
        <xdr:cNvSpPr>
          <a:spLocks/>
        </xdr:cNvSpPr>
      </xdr:nvSpPr>
      <xdr:spPr>
        <a:xfrm>
          <a:off x="95250" y="12944475"/>
          <a:ext cx="41243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Segmental Reporting</a:t>
          </a:r>
        </a:p>
      </xdr:txBody>
    </xdr:sp>
    <xdr:clientData/>
  </xdr:twoCellAnchor>
  <xdr:twoCellAnchor>
    <xdr:from>
      <xdr:col>0</xdr:col>
      <xdr:colOff>161925</xdr:colOff>
      <xdr:row>78</xdr:row>
      <xdr:rowOff>104775</xdr:rowOff>
    </xdr:from>
    <xdr:to>
      <xdr:col>6</xdr:col>
      <xdr:colOff>581025</xdr:colOff>
      <xdr:row>84</xdr:row>
      <xdr:rowOff>0</xdr:rowOff>
    </xdr:to>
    <xdr:sp>
      <xdr:nvSpPr>
        <xdr:cNvPr id="16" name="Rectangle 16"/>
        <xdr:cNvSpPr>
          <a:spLocks/>
        </xdr:cNvSpPr>
      </xdr:nvSpPr>
      <xdr:spPr>
        <a:xfrm>
          <a:off x="161925" y="13163550"/>
          <a:ext cx="6267450" cy="866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Group operates principally in the manufacturing and distribution of furniture and related products.  Segment information is presented in respect of the Group’s business segments which are based on the internal reporting structure presented to the management of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revenue by geographical market is as follows:-</a:t>
          </a:r>
        </a:p>
      </xdr:txBody>
    </xdr:sp>
    <xdr:clientData/>
  </xdr:twoCellAnchor>
  <xdr:twoCellAnchor>
    <xdr:from>
      <xdr:col>0</xdr:col>
      <xdr:colOff>66675</xdr:colOff>
      <xdr:row>95</xdr:row>
      <xdr:rowOff>76200</xdr:rowOff>
    </xdr:from>
    <xdr:to>
      <xdr:col>4</xdr:col>
      <xdr:colOff>600075</xdr:colOff>
      <xdr:row>97</xdr:row>
      <xdr:rowOff>104775</xdr:rowOff>
    </xdr:to>
    <xdr:sp>
      <xdr:nvSpPr>
        <xdr:cNvPr id="17" name="Rectangle 17"/>
        <xdr:cNvSpPr>
          <a:spLocks/>
        </xdr:cNvSpPr>
      </xdr:nvSpPr>
      <xdr:spPr>
        <a:xfrm>
          <a:off x="66675" y="15840075"/>
          <a:ext cx="4343400" cy="3524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Valuations of Property, Plant and Equipment</a:t>
          </a:r>
        </a:p>
      </xdr:txBody>
    </xdr:sp>
    <xdr:clientData/>
  </xdr:twoCellAnchor>
  <xdr:twoCellAnchor>
    <xdr:from>
      <xdr:col>0</xdr:col>
      <xdr:colOff>76200</xdr:colOff>
      <xdr:row>97</xdr:row>
      <xdr:rowOff>104775</xdr:rowOff>
    </xdr:from>
    <xdr:to>
      <xdr:col>6</xdr:col>
      <xdr:colOff>561975</xdr:colOff>
      <xdr:row>100</xdr:row>
      <xdr:rowOff>9525</xdr:rowOff>
    </xdr:to>
    <xdr:sp>
      <xdr:nvSpPr>
        <xdr:cNvPr id="18" name="Rectangle 18"/>
        <xdr:cNvSpPr>
          <a:spLocks/>
        </xdr:cNvSpPr>
      </xdr:nvSpPr>
      <xdr:spPr>
        <a:xfrm>
          <a:off x="76200" y="16192500"/>
          <a:ext cx="633412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properties which were revalued have been brought forward from the previous financial statements. There were no valuations of property, plant and equipment for the financial quarterly ended 31st March, 2011.</a:t>
          </a:r>
        </a:p>
      </xdr:txBody>
    </xdr:sp>
    <xdr:clientData/>
  </xdr:twoCellAnchor>
  <xdr:twoCellAnchor>
    <xdr:from>
      <xdr:col>0</xdr:col>
      <xdr:colOff>114300</xdr:colOff>
      <xdr:row>103</xdr:row>
      <xdr:rowOff>47625</xdr:rowOff>
    </xdr:from>
    <xdr:to>
      <xdr:col>5</xdr:col>
      <xdr:colOff>276225</xdr:colOff>
      <xdr:row>104</xdr:row>
      <xdr:rowOff>85725</xdr:rowOff>
    </xdr:to>
    <xdr:sp>
      <xdr:nvSpPr>
        <xdr:cNvPr id="19" name="Rectangle 19"/>
        <xdr:cNvSpPr>
          <a:spLocks/>
        </xdr:cNvSpPr>
      </xdr:nvSpPr>
      <xdr:spPr>
        <a:xfrm>
          <a:off x="114300" y="17106900"/>
          <a:ext cx="494347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Subsequent Events</a:t>
          </a:r>
        </a:p>
      </xdr:txBody>
    </xdr:sp>
    <xdr:clientData/>
  </xdr:twoCellAnchor>
  <xdr:twoCellAnchor>
    <xdr:from>
      <xdr:col>0</xdr:col>
      <xdr:colOff>123825</xdr:colOff>
      <xdr:row>105</xdr:row>
      <xdr:rowOff>19050</xdr:rowOff>
    </xdr:from>
    <xdr:to>
      <xdr:col>6</xdr:col>
      <xdr:colOff>66675</xdr:colOff>
      <xdr:row>107</xdr:row>
      <xdr:rowOff>123825</xdr:rowOff>
    </xdr:to>
    <xdr:sp>
      <xdr:nvSpPr>
        <xdr:cNvPr id="20" name="Rectangle 20"/>
        <xdr:cNvSpPr>
          <a:spLocks/>
        </xdr:cNvSpPr>
      </xdr:nvSpPr>
      <xdr:spPr>
        <a:xfrm>
          <a:off x="123825" y="17402175"/>
          <a:ext cx="5791200" cy="476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events subsequent to 31st March, 2011 at the date of this quarterly report.</a:t>
          </a:r>
        </a:p>
      </xdr:txBody>
    </xdr:sp>
    <xdr:clientData/>
  </xdr:twoCellAnchor>
  <xdr:twoCellAnchor>
    <xdr:from>
      <xdr:col>0</xdr:col>
      <xdr:colOff>95250</xdr:colOff>
      <xdr:row>108</xdr:row>
      <xdr:rowOff>76200</xdr:rowOff>
    </xdr:from>
    <xdr:to>
      <xdr:col>5</xdr:col>
      <xdr:colOff>228600</xdr:colOff>
      <xdr:row>109</xdr:row>
      <xdr:rowOff>152400</xdr:rowOff>
    </xdr:to>
    <xdr:sp>
      <xdr:nvSpPr>
        <xdr:cNvPr id="21" name="Rectangle 21"/>
        <xdr:cNvSpPr>
          <a:spLocks/>
        </xdr:cNvSpPr>
      </xdr:nvSpPr>
      <xdr:spPr>
        <a:xfrm>
          <a:off x="95250" y="17992725"/>
          <a:ext cx="491490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Changes in the Composition of the Group</a:t>
          </a:r>
        </a:p>
      </xdr:txBody>
    </xdr:sp>
    <xdr:clientData/>
  </xdr:twoCellAnchor>
  <xdr:twoCellAnchor>
    <xdr:from>
      <xdr:col>0</xdr:col>
      <xdr:colOff>133350</xdr:colOff>
      <xdr:row>110</xdr:row>
      <xdr:rowOff>28575</xdr:rowOff>
    </xdr:from>
    <xdr:to>
      <xdr:col>6</xdr:col>
      <xdr:colOff>571500</xdr:colOff>
      <xdr:row>112</xdr:row>
      <xdr:rowOff>76200</xdr:rowOff>
    </xdr:to>
    <xdr:sp>
      <xdr:nvSpPr>
        <xdr:cNvPr id="22" name="Rectangle 22"/>
        <xdr:cNvSpPr>
          <a:spLocks/>
        </xdr:cNvSpPr>
      </xdr:nvSpPr>
      <xdr:spPr>
        <a:xfrm>
          <a:off x="133350" y="18268950"/>
          <a:ext cx="6286500" cy="371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31st March, 2011.</a:t>
          </a:r>
        </a:p>
      </xdr:txBody>
    </xdr:sp>
    <xdr:clientData/>
  </xdr:twoCellAnchor>
  <xdr:twoCellAnchor>
    <xdr:from>
      <xdr:col>0</xdr:col>
      <xdr:colOff>123825</xdr:colOff>
      <xdr:row>113</xdr:row>
      <xdr:rowOff>114300</xdr:rowOff>
    </xdr:from>
    <xdr:to>
      <xdr:col>5</xdr:col>
      <xdr:colOff>276225</xdr:colOff>
      <xdr:row>115</xdr:row>
      <xdr:rowOff>47625</xdr:rowOff>
    </xdr:to>
    <xdr:sp>
      <xdr:nvSpPr>
        <xdr:cNvPr id="23" name="Rectangle 23"/>
        <xdr:cNvSpPr>
          <a:spLocks/>
        </xdr:cNvSpPr>
      </xdr:nvSpPr>
      <xdr:spPr>
        <a:xfrm>
          <a:off x="123825" y="18840450"/>
          <a:ext cx="4933950" cy="2571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Contingent Liabilities or Contingent Assets</a:t>
          </a:r>
        </a:p>
      </xdr:txBody>
    </xdr:sp>
    <xdr:clientData/>
  </xdr:twoCellAnchor>
  <xdr:twoCellAnchor>
    <xdr:from>
      <xdr:col>0</xdr:col>
      <xdr:colOff>161925</xdr:colOff>
      <xdr:row>115</xdr:row>
      <xdr:rowOff>76200</xdr:rowOff>
    </xdr:from>
    <xdr:to>
      <xdr:col>6</xdr:col>
      <xdr:colOff>533400</xdr:colOff>
      <xdr:row>117</xdr:row>
      <xdr:rowOff>85725</xdr:rowOff>
    </xdr:to>
    <xdr:sp>
      <xdr:nvSpPr>
        <xdr:cNvPr id="24" name="Rectangle 24"/>
        <xdr:cNvSpPr>
          <a:spLocks/>
        </xdr:cNvSpPr>
      </xdr:nvSpPr>
      <xdr:spPr>
        <a:xfrm>
          <a:off x="161925" y="19126200"/>
          <a:ext cx="6219825" cy="33337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There were no contingent </a:t>
          </a:r>
          <a:r>
            <a:rPr lang="en-US" cap="none" sz="1100" b="0" i="0" u="none" baseline="0">
              <a:solidFill>
                <a:srgbClr val="000000"/>
              </a:solidFill>
              <a:latin typeface="Arial"/>
              <a:ea typeface="Arial"/>
              <a:cs typeface="Arial"/>
            </a:rPr>
            <a:t>Liabilities or assets to be disclosed for the Group</a:t>
          </a:r>
          <a:r>
            <a:rPr lang="en-US" cap="none" sz="11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152400</xdr:colOff>
      <xdr:row>119</xdr:row>
      <xdr:rowOff>66675</xdr:rowOff>
    </xdr:from>
    <xdr:to>
      <xdr:col>3</xdr:col>
      <xdr:colOff>0</xdr:colOff>
      <xdr:row>120</xdr:row>
      <xdr:rowOff>114300</xdr:rowOff>
    </xdr:to>
    <xdr:sp>
      <xdr:nvSpPr>
        <xdr:cNvPr id="25" name="Rectangle 25"/>
        <xdr:cNvSpPr>
          <a:spLocks/>
        </xdr:cNvSpPr>
      </xdr:nvSpPr>
      <xdr:spPr>
        <a:xfrm>
          <a:off x="152400" y="19697700"/>
          <a:ext cx="26860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Review of Performance</a:t>
          </a:r>
        </a:p>
      </xdr:txBody>
    </xdr:sp>
    <xdr:clientData/>
  </xdr:twoCellAnchor>
  <xdr:twoCellAnchor>
    <xdr:from>
      <xdr:col>0</xdr:col>
      <xdr:colOff>114300</xdr:colOff>
      <xdr:row>132</xdr:row>
      <xdr:rowOff>104775</xdr:rowOff>
    </xdr:from>
    <xdr:to>
      <xdr:col>6</xdr:col>
      <xdr:colOff>581025</xdr:colOff>
      <xdr:row>140</xdr:row>
      <xdr:rowOff>133350</xdr:rowOff>
    </xdr:to>
    <xdr:sp>
      <xdr:nvSpPr>
        <xdr:cNvPr id="26" name="Rectangle 26"/>
        <xdr:cNvSpPr>
          <a:spLocks/>
        </xdr:cNvSpPr>
      </xdr:nvSpPr>
      <xdr:spPr>
        <a:xfrm>
          <a:off x="114300" y="21821775"/>
          <a:ext cx="6315075"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registered a profit before tax of RM0.063 million and revenue of RM5.768 million respectively for the current quarter as compared to a profit before tax of RM0.042 million and RM5.656 million in the preceding year corresponding period.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board is encouraged to see the Revenue and profit before tax  slightly increase as compared to the preceding year corresponding period although we face  the depreciation in US Dollars against the Ringgit Malaysia.</a:t>
          </a:r>
        </a:p>
      </xdr:txBody>
    </xdr:sp>
    <xdr:clientData/>
  </xdr:twoCellAnchor>
  <xdr:twoCellAnchor>
    <xdr:from>
      <xdr:col>0</xdr:col>
      <xdr:colOff>114300</xdr:colOff>
      <xdr:row>143</xdr:row>
      <xdr:rowOff>104775</xdr:rowOff>
    </xdr:from>
    <xdr:to>
      <xdr:col>4</xdr:col>
      <xdr:colOff>533400</xdr:colOff>
      <xdr:row>145</xdr:row>
      <xdr:rowOff>28575</xdr:rowOff>
    </xdr:to>
    <xdr:sp>
      <xdr:nvSpPr>
        <xdr:cNvPr id="27" name="Rectangle 27"/>
        <xdr:cNvSpPr>
          <a:spLocks/>
        </xdr:cNvSpPr>
      </xdr:nvSpPr>
      <xdr:spPr>
        <a:xfrm>
          <a:off x="114300" y="23602950"/>
          <a:ext cx="422910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Comparison with Immediate Preceding Quarter's Results</a:t>
          </a:r>
        </a:p>
      </xdr:txBody>
    </xdr:sp>
    <xdr:clientData/>
  </xdr:twoCellAnchor>
  <xdr:twoCellAnchor>
    <xdr:from>
      <xdr:col>0</xdr:col>
      <xdr:colOff>114300</xdr:colOff>
      <xdr:row>155</xdr:row>
      <xdr:rowOff>85725</xdr:rowOff>
    </xdr:from>
    <xdr:to>
      <xdr:col>6</xdr:col>
      <xdr:colOff>542925</xdr:colOff>
      <xdr:row>160</xdr:row>
      <xdr:rowOff>142875</xdr:rowOff>
    </xdr:to>
    <xdr:sp>
      <xdr:nvSpPr>
        <xdr:cNvPr id="28" name="Rectangle 28"/>
        <xdr:cNvSpPr>
          <a:spLocks/>
        </xdr:cNvSpPr>
      </xdr:nvSpPr>
      <xdr:spPr>
        <a:xfrm>
          <a:off x="114300" y="25479375"/>
          <a:ext cx="6276975" cy="866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result for the current quarter under review showed an increase in revenue from RM 5.703 million for the immediate preceding quarter to RM 5.768 million.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 for the current quarter under review showed an increase in profit before tax from RM 0.049 million for the immediate preceding quarter to RM 0.063 million.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152400</xdr:colOff>
      <xdr:row>163</xdr:row>
      <xdr:rowOff>0</xdr:rowOff>
    </xdr:from>
    <xdr:to>
      <xdr:col>3</xdr:col>
      <xdr:colOff>0</xdr:colOff>
      <xdr:row>164</xdr:row>
      <xdr:rowOff>123825</xdr:rowOff>
    </xdr:to>
    <xdr:sp>
      <xdr:nvSpPr>
        <xdr:cNvPr id="29" name="Rectangle 29"/>
        <xdr:cNvSpPr>
          <a:spLocks/>
        </xdr:cNvSpPr>
      </xdr:nvSpPr>
      <xdr:spPr>
        <a:xfrm>
          <a:off x="152400" y="26689050"/>
          <a:ext cx="268605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Current Year Prospects</a:t>
          </a:r>
        </a:p>
      </xdr:txBody>
    </xdr:sp>
    <xdr:clientData/>
  </xdr:twoCellAnchor>
  <xdr:twoCellAnchor>
    <xdr:from>
      <xdr:col>0</xdr:col>
      <xdr:colOff>161925</xdr:colOff>
      <xdr:row>165</xdr:row>
      <xdr:rowOff>57150</xdr:rowOff>
    </xdr:from>
    <xdr:to>
      <xdr:col>6</xdr:col>
      <xdr:colOff>581025</xdr:colOff>
      <xdr:row>172</xdr:row>
      <xdr:rowOff>152400</xdr:rowOff>
    </xdr:to>
    <xdr:sp>
      <xdr:nvSpPr>
        <xdr:cNvPr id="30" name="Rectangle 30"/>
        <xdr:cNvSpPr>
          <a:spLocks/>
        </xdr:cNvSpPr>
      </xdr:nvSpPr>
      <xdr:spPr>
        <a:xfrm>
          <a:off x="161925" y="27070050"/>
          <a:ext cx="6267450" cy="12287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board is positive that the group’s result for the first quarter of year 2011 shows some improvement as compared to the previous quarter of the year 2010. It is an encouragement that existing management and marketing strategies adopted are in the right direction and should put the group in better stead for next quarter of year 2011.</a:t>
          </a:r>
        </a:p>
      </xdr:txBody>
    </xdr:sp>
    <xdr:clientData/>
  </xdr:twoCellAnchor>
  <xdr:twoCellAnchor>
    <xdr:from>
      <xdr:col>0</xdr:col>
      <xdr:colOff>152400</xdr:colOff>
      <xdr:row>174</xdr:row>
      <xdr:rowOff>38100</xdr:rowOff>
    </xdr:from>
    <xdr:to>
      <xdr:col>3</xdr:col>
      <xdr:colOff>542925</xdr:colOff>
      <xdr:row>175</xdr:row>
      <xdr:rowOff>123825</xdr:rowOff>
    </xdr:to>
    <xdr:sp>
      <xdr:nvSpPr>
        <xdr:cNvPr id="31" name="Rectangle 31"/>
        <xdr:cNvSpPr>
          <a:spLocks/>
        </xdr:cNvSpPr>
      </xdr:nvSpPr>
      <xdr:spPr>
        <a:xfrm>
          <a:off x="152400" y="28508325"/>
          <a:ext cx="3228975"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Profit Forecast</a:t>
          </a:r>
        </a:p>
      </xdr:txBody>
    </xdr:sp>
    <xdr:clientData/>
  </xdr:twoCellAnchor>
  <xdr:twoCellAnchor>
    <xdr:from>
      <xdr:col>0</xdr:col>
      <xdr:colOff>171450</xdr:colOff>
      <xdr:row>176</xdr:row>
      <xdr:rowOff>38100</xdr:rowOff>
    </xdr:from>
    <xdr:to>
      <xdr:col>5</xdr:col>
      <xdr:colOff>400050</xdr:colOff>
      <xdr:row>178</xdr:row>
      <xdr:rowOff>76200</xdr:rowOff>
    </xdr:to>
    <xdr:sp>
      <xdr:nvSpPr>
        <xdr:cNvPr id="32" name="Rectangle 32"/>
        <xdr:cNvSpPr>
          <a:spLocks/>
        </xdr:cNvSpPr>
      </xdr:nvSpPr>
      <xdr:spPr>
        <a:xfrm>
          <a:off x="171450" y="28832175"/>
          <a:ext cx="5010150" cy="361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current financial period under review.</a:t>
          </a:r>
        </a:p>
      </xdr:txBody>
    </xdr:sp>
    <xdr:clientData/>
  </xdr:twoCellAnchor>
  <xdr:twoCellAnchor>
    <xdr:from>
      <xdr:col>0</xdr:col>
      <xdr:colOff>190500</xdr:colOff>
      <xdr:row>179</xdr:row>
      <xdr:rowOff>19050</xdr:rowOff>
    </xdr:from>
    <xdr:to>
      <xdr:col>2</xdr:col>
      <xdr:colOff>85725</xdr:colOff>
      <xdr:row>180</xdr:row>
      <xdr:rowOff>133350</xdr:rowOff>
    </xdr:to>
    <xdr:sp>
      <xdr:nvSpPr>
        <xdr:cNvPr id="33" name="Rectangle 33"/>
        <xdr:cNvSpPr>
          <a:spLocks/>
        </xdr:cNvSpPr>
      </xdr:nvSpPr>
      <xdr:spPr>
        <a:xfrm>
          <a:off x="190500" y="29298900"/>
          <a:ext cx="175260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Taxation</a:t>
          </a:r>
        </a:p>
      </xdr:txBody>
    </xdr:sp>
    <xdr:clientData/>
  </xdr:twoCellAnchor>
  <xdr:twoCellAnchor>
    <xdr:from>
      <xdr:col>0</xdr:col>
      <xdr:colOff>161925</xdr:colOff>
      <xdr:row>181</xdr:row>
      <xdr:rowOff>19050</xdr:rowOff>
    </xdr:from>
    <xdr:to>
      <xdr:col>6</xdr:col>
      <xdr:colOff>266700</xdr:colOff>
      <xdr:row>182</xdr:row>
      <xdr:rowOff>95250</xdr:rowOff>
    </xdr:to>
    <xdr:sp>
      <xdr:nvSpPr>
        <xdr:cNvPr id="34" name="Rectangle 34"/>
        <xdr:cNvSpPr>
          <a:spLocks/>
        </xdr:cNvSpPr>
      </xdr:nvSpPr>
      <xdr:spPr>
        <a:xfrm>
          <a:off x="161925" y="29622750"/>
          <a:ext cx="5953125"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for the current financial period ended 31st March, 2011</a:t>
          </a:r>
          <a:r>
            <a:rPr lang="en-US" cap="none" sz="1000" b="0" i="0" u="none" baseline="0">
              <a:solidFill>
                <a:srgbClr val="000000"/>
              </a:solidFill>
              <a:latin typeface="Arial"/>
              <a:ea typeface="Arial"/>
              <a:cs typeface="Arial"/>
            </a:rPr>
            <a:t>.</a:t>
          </a:r>
        </a:p>
      </xdr:txBody>
    </xdr:sp>
    <xdr:clientData/>
  </xdr:twoCellAnchor>
  <xdr:twoCellAnchor>
    <xdr:from>
      <xdr:col>0</xdr:col>
      <xdr:colOff>171450</xdr:colOff>
      <xdr:row>183</xdr:row>
      <xdr:rowOff>142875</xdr:rowOff>
    </xdr:from>
    <xdr:to>
      <xdr:col>5</xdr:col>
      <xdr:colOff>161925</xdr:colOff>
      <xdr:row>185</xdr:row>
      <xdr:rowOff>133350</xdr:rowOff>
    </xdr:to>
    <xdr:sp>
      <xdr:nvSpPr>
        <xdr:cNvPr id="35" name="Rectangle 35"/>
        <xdr:cNvSpPr>
          <a:spLocks/>
        </xdr:cNvSpPr>
      </xdr:nvSpPr>
      <xdr:spPr>
        <a:xfrm>
          <a:off x="171450" y="30070425"/>
          <a:ext cx="4772025" cy="3143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Sale of Investments and/or Properties</a:t>
          </a:r>
        </a:p>
      </xdr:txBody>
    </xdr:sp>
    <xdr:clientData/>
  </xdr:twoCellAnchor>
  <xdr:twoCellAnchor>
    <xdr:from>
      <xdr:col>0</xdr:col>
      <xdr:colOff>219075</xdr:colOff>
      <xdr:row>185</xdr:row>
      <xdr:rowOff>142875</xdr:rowOff>
    </xdr:from>
    <xdr:to>
      <xdr:col>6</xdr:col>
      <xdr:colOff>533400</xdr:colOff>
      <xdr:row>188</xdr:row>
      <xdr:rowOff>47625</xdr:rowOff>
    </xdr:to>
    <xdr:sp>
      <xdr:nvSpPr>
        <xdr:cNvPr id="36" name="Rectangle 36"/>
        <xdr:cNvSpPr>
          <a:spLocks/>
        </xdr:cNvSpPr>
      </xdr:nvSpPr>
      <xdr:spPr>
        <a:xfrm>
          <a:off x="219075" y="30394275"/>
          <a:ext cx="6162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sale of investments and/or properties for the current financial period ended 31st March, 2011.
</a:t>
          </a:r>
          <a:r>
            <a:rPr lang="en-US" cap="none" sz="1000" b="0" i="0" u="none" baseline="0">
              <a:solidFill>
                <a:srgbClr val="000000"/>
              </a:solidFill>
              <a:latin typeface="Arial"/>
              <a:ea typeface="Arial"/>
              <a:cs typeface="Arial"/>
            </a:rPr>
            <a:t>
</a:t>
          </a:r>
        </a:p>
      </xdr:txBody>
    </xdr:sp>
    <xdr:clientData/>
  </xdr:twoCellAnchor>
  <xdr:twoCellAnchor>
    <xdr:from>
      <xdr:col>0</xdr:col>
      <xdr:colOff>171450</xdr:colOff>
      <xdr:row>189</xdr:row>
      <xdr:rowOff>66675</xdr:rowOff>
    </xdr:from>
    <xdr:to>
      <xdr:col>5</xdr:col>
      <xdr:colOff>285750</xdr:colOff>
      <xdr:row>190</xdr:row>
      <xdr:rowOff>85725</xdr:rowOff>
    </xdr:to>
    <xdr:sp>
      <xdr:nvSpPr>
        <xdr:cNvPr id="37" name="Rectangle 37"/>
        <xdr:cNvSpPr>
          <a:spLocks/>
        </xdr:cNvSpPr>
      </xdr:nvSpPr>
      <xdr:spPr>
        <a:xfrm>
          <a:off x="171450" y="30965775"/>
          <a:ext cx="48958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Quoted Securities</a:t>
          </a:r>
        </a:p>
      </xdr:txBody>
    </xdr:sp>
    <xdr:clientData/>
  </xdr:twoCellAnchor>
  <xdr:twoCellAnchor>
    <xdr:from>
      <xdr:col>0</xdr:col>
      <xdr:colOff>190500</xdr:colOff>
      <xdr:row>191</xdr:row>
      <xdr:rowOff>76200</xdr:rowOff>
    </xdr:from>
    <xdr:to>
      <xdr:col>6</xdr:col>
      <xdr:colOff>552450</xdr:colOff>
      <xdr:row>193</xdr:row>
      <xdr:rowOff>85725</xdr:rowOff>
    </xdr:to>
    <xdr:sp>
      <xdr:nvSpPr>
        <xdr:cNvPr id="38" name="Rectangle 38"/>
        <xdr:cNvSpPr>
          <a:spLocks/>
        </xdr:cNvSpPr>
      </xdr:nvSpPr>
      <xdr:spPr>
        <a:xfrm>
          <a:off x="190500" y="31299150"/>
          <a:ext cx="621030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31st March, 2011.</a:t>
          </a:r>
        </a:p>
      </xdr:txBody>
    </xdr:sp>
    <xdr:clientData/>
  </xdr:twoCellAnchor>
  <xdr:twoCellAnchor>
    <xdr:from>
      <xdr:col>0</xdr:col>
      <xdr:colOff>190500</xdr:colOff>
      <xdr:row>199</xdr:row>
      <xdr:rowOff>57150</xdr:rowOff>
    </xdr:from>
    <xdr:to>
      <xdr:col>6</xdr:col>
      <xdr:colOff>85725</xdr:colOff>
      <xdr:row>201</xdr:row>
      <xdr:rowOff>104775</xdr:rowOff>
    </xdr:to>
    <xdr:sp>
      <xdr:nvSpPr>
        <xdr:cNvPr id="39" name="Rectangle 39"/>
        <xdr:cNvSpPr>
          <a:spLocks/>
        </xdr:cNvSpPr>
      </xdr:nvSpPr>
      <xdr:spPr>
        <a:xfrm>
          <a:off x="190500" y="32575500"/>
          <a:ext cx="5743575" cy="3714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Status of Corporate Proposals</a:t>
          </a:r>
        </a:p>
      </xdr:txBody>
    </xdr:sp>
    <xdr:clientData/>
  </xdr:twoCellAnchor>
  <xdr:twoCellAnchor>
    <xdr:from>
      <xdr:col>0</xdr:col>
      <xdr:colOff>180975</xdr:colOff>
      <xdr:row>201</xdr:row>
      <xdr:rowOff>85725</xdr:rowOff>
    </xdr:from>
    <xdr:to>
      <xdr:col>6</xdr:col>
      <xdr:colOff>114300</xdr:colOff>
      <xdr:row>203</xdr:row>
      <xdr:rowOff>152400</xdr:rowOff>
    </xdr:to>
    <xdr:sp>
      <xdr:nvSpPr>
        <xdr:cNvPr id="40" name="Rectangle 40"/>
        <xdr:cNvSpPr>
          <a:spLocks/>
        </xdr:cNvSpPr>
      </xdr:nvSpPr>
      <xdr:spPr>
        <a:xfrm>
          <a:off x="180975" y="32927925"/>
          <a:ext cx="5781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corporate proposals for the current financial period ended 31st March, 2011.</a:t>
          </a:r>
        </a:p>
      </xdr:txBody>
    </xdr:sp>
    <xdr:clientData/>
  </xdr:twoCellAnchor>
  <xdr:twoCellAnchor>
    <xdr:from>
      <xdr:col>0</xdr:col>
      <xdr:colOff>66675</xdr:colOff>
      <xdr:row>16</xdr:row>
      <xdr:rowOff>9525</xdr:rowOff>
    </xdr:from>
    <xdr:to>
      <xdr:col>4</xdr:col>
      <xdr:colOff>504825</xdr:colOff>
      <xdr:row>17</xdr:row>
      <xdr:rowOff>57150</xdr:rowOff>
    </xdr:to>
    <xdr:sp>
      <xdr:nvSpPr>
        <xdr:cNvPr id="41" name="Rectangle 1"/>
        <xdr:cNvSpPr>
          <a:spLocks/>
        </xdr:cNvSpPr>
      </xdr:nvSpPr>
      <xdr:spPr>
        <a:xfrm>
          <a:off x="66675" y="2600325"/>
          <a:ext cx="42481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Changes in accounting policies</a:t>
          </a:r>
        </a:p>
      </xdr:txBody>
    </xdr:sp>
    <xdr:clientData/>
  </xdr:twoCellAnchor>
  <xdr:twoCellAnchor>
    <xdr:from>
      <xdr:col>0</xdr:col>
      <xdr:colOff>133350</xdr:colOff>
      <xdr:row>17</xdr:row>
      <xdr:rowOff>142875</xdr:rowOff>
    </xdr:from>
    <xdr:to>
      <xdr:col>6</xdr:col>
      <xdr:colOff>581025</xdr:colOff>
      <xdr:row>44</xdr:row>
      <xdr:rowOff>133350</xdr:rowOff>
    </xdr:to>
    <xdr:sp>
      <xdr:nvSpPr>
        <xdr:cNvPr id="42" name="Rectangle 4"/>
        <xdr:cNvSpPr>
          <a:spLocks/>
        </xdr:cNvSpPr>
      </xdr:nvSpPr>
      <xdr:spPr>
        <a:xfrm>
          <a:off x="133350" y="2895600"/>
          <a:ext cx="6296025" cy="436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accounting policies and presentation adopted for the interim financial report are consistent with those adopted for the annual financial statements for the year ended 31st December 2010, except for the adoption of the following: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3</a:t>
          </a:r>
          <a:r>
            <a:rPr lang="en-US" cap="none" sz="1000" b="0" i="0" u="none" baseline="0">
              <a:solidFill>
                <a:srgbClr val="000000"/>
              </a:solidFill>
              <a:latin typeface="Arial"/>
              <a:ea typeface="Arial"/>
              <a:cs typeface="Arial"/>
            </a:rPr>
            <a:t>: Business Combinations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127: Consolidated and Separate Financial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3</a:t>
          </a:r>
          <a:r>
            <a:rPr lang="en-US" cap="none" sz="1000" b="0" i="0" u="none" baseline="0">
              <a:solidFill>
                <a:srgbClr val="000000"/>
              </a:solidFill>
              <a:latin typeface="Arial"/>
              <a:ea typeface="Arial"/>
              <a:cs typeface="Arial"/>
            </a:rPr>
            <a:t>: Business Combinations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5: Non Current Assets Held for Sales and Discontinued Operations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7: Financial Instruments : Disclosures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101: Presentation of Financial</a:t>
          </a:r>
          <a:r>
            <a:rPr lang="en-US" cap="none" sz="1000" b="0" i="0" u="none" baseline="0">
              <a:solidFill>
                <a:srgbClr val="000000"/>
              </a:solidFill>
              <a:latin typeface="Arial"/>
              <a:ea typeface="Arial"/>
              <a:cs typeface="Arial"/>
            </a:rPr>
            <a:t>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121: The Effects of</a:t>
          </a:r>
          <a:r>
            <a:rPr lang="en-US" cap="none" sz="1000" b="0" i="0" u="none" baseline="0">
              <a:solidFill>
                <a:srgbClr val="000000"/>
              </a:solidFill>
              <a:latin typeface="Arial"/>
              <a:ea typeface="Arial"/>
              <a:cs typeface="Arial"/>
            </a:rPr>
            <a:t> Changes in Foreign Exchange Rate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Amendments to FRS 132, Financial Instruments: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134, Interim Financial Reporting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138: Intangible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139: Financial</a:t>
          </a:r>
          <a:r>
            <a:rPr lang="en-US" cap="none" sz="1000" b="0" i="0" u="none" baseline="0">
              <a:solidFill>
                <a:srgbClr val="000000"/>
              </a:solidFill>
              <a:latin typeface="Arial"/>
              <a:ea typeface="Arial"/>
              <a:cs typeface="Arial"/>
            </a:rPr>
            <a:t> Instruments: Recognition and Measurement.</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above amendments to Financial Reporting Standards did not have any material impact 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financial statements of the Group.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76200</xdr:colOff>
      <xdr:row>48</xdr:row>
      <xdr:rowOff>66675</xdr:rowOff>
    </xdr:from>
    <xdr:to>
      <xdr:col>6</xdr:col>
      <xdr:colOff>171450</xdr:colOff>
      <xdr:row>49</xdr:row>
      <xdr:rowOff>142875</xdr:rowOff>
    </xdr:to>
    <xdr:sp>
      <xdr:nvSpPr>
        <xdr:cNvPr id="43" name="Rectangle 4"/>
        <xdr:cNvSpPr>
          <a:spLocks/>
        </xdr:cNvSpPr>
      </xdr:nvSpPr>
      <xdr:spPr>
        <a:xfrm>
          <a:off x="76200" y="7839075"/>
          <a:ext cx="5943600" cy="257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114300</xdr:colOff>
      <xdr:row>118</xdr:row>
      <xdr:rowOff>0</xdr:rowOff>
    </xdr:from>
    <xdr:to>
      <xdr:col>6</xdr:col>
      <xdr:colOff>76200</xdr:colOff>
      <xdr:row>118</xdr:row>
      <xdr:rowOff>0</xdr:rowOff>
    </xdr:to>
    <xdr:sp>
      <xdr:nvSpPr>
        <xdr:cNvPr id="44" name="Rectangle 26"/>
        <xdr:cNvSpPr>
          <a:spLocks/>
        </xdr:cNvSpPr>
      </xdr:nvSpPr>
      <xdr:spPr>
        <a:xfrm>
          <a:off x="114300" y="19535775"/>
          <a:ext cx="58102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161925</xdr:colOff>
      <xdr:row>228</xdr:row>
      <xdr:rowOff>142875</xdr:rowOff>
    </xdr:from>
    <xdr:to>
      <xdr:col>6</xdr:col>
      <xdr:colOff>333375</xdr:colOff>
      <xdr:row>230</xdr:row>
      <xdr:rowOff>0</xdr:rowOff>
    </xdr:to>
    <xdr:sp>
      <xdr:nvSpPr>
        <xdr:cNvPr id="45" name="Rectangle 42"/>
        <xdr:cNvSpPr>
          <a:spLocks/>
        </xdr:cNvSpPr>
      </xdr:nvSpPr>
      <xdr:spPr>
        <a:xfrm>
          <a:off x="161925" y="37052250"/>
          <a:ext cx="601980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Off Balance Sheet Financial Instruments</a:t>
          </a:r>
        </a:p>
      </xdr:txBody>
    </xdr:sp>
    <xdr:clientData/>
  </xdr:twoCellAnchor>
  <xdr:twoCellAnchor>
    <xdr:from>
      <xdr:col>0</xdr:col>
      <xdr:colOff>228600</xdr:colOff>
      <xdr:row>230</xdr:row>
      <xdr:rowOff>104775</xdr:rowOff>
    </xdr:from>
    <xdr:to>
      <xdr:col>6</xdr:col>
      <xdr:colOff>447675</xdr:colOff>
      <xdr:row>233</xdr:row>
      <xdr:rowOff>38100</xdr:rowOff>
    </xdr:to>
    <xdr:sp>
      <xdr:nvSpPr>
        <xdr:cNvPr id="46" name="Rectangle 43"/>
        <xdr:cNvSpPr>
          <a:spLocks/>
        </xdr:cNvSpPr>
      </xdr:nvSpPr>
      <xdr:spPr>
        <a:xfrm>
          <a:off x="228600" y="37338000"/>
          <a:ext cx="606742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does not have any financial instruments with off balance sheet risk as at 31st March, 2011.
</a:t>
          </a:r>
        </a:p>
      </xdr:txBody>
    </xdr:sp>
    <xdr:clientData/>
  </xdr:twoCellAnchor>
  <xdr:twoCellAnchor>
    <xdr:from>
      <xdr:col>0</xdr:col>
      <xdr:colOff>180975</xdr:colOff>
      <xdr:row>235</xdr:row>
      <xdr:rowOff>133350</xdr:rowOff>
    </xdr:from>
    <xdr:to>
      <xdr:col>5</xdr:col>
      <xdr:colOff>533400</xdr:colOff>
      <xdr:row>237</xdr:row>
      <xdr:rowOff>28575</xdr:rowOff>
    </xdr:to>
    <xdr:sp>
      <xdr:nvSpPr>
        <xdr:cNvPr id="47" name="Rectangle 44"/>
        <xdr:cNvSpPr>
          <a:spLocks/>
        </xdr:cNvSpPr>
      </xdr:nvSpPr>
      <xdr:spPr>
        <a:xfrm>
          <a:off x="180975" y="38176200"/>
          <a:ext cx="5133975" cy="2190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Material Litigation</a:t>
          </a:r>
        </a:p>
      </xdr:txBody>
    </xdr:sp>
    <xdr:clientData/>
  </xdr:twoCellAnchor>
  <xdr:twoCellAnchor>
    <xdr:from>
      <xdr:col>0</xdr:col>
      <xdr:colOff>276225</xdr:colOff>
      <xdr:row>237</xdr:row>
      <xdr:rowOff>123825</xdr:rowOff>
    </xdr:from>
    <xdr:to>
      <xdr:col>3</xdr:col>
      <xdr:colOff>914400</xdr:colOff>
      <xdr:row>239</xdr:row>
      <xdr:rowOff>85725</xdr:rowOff>
    </xdr:to>
    <xdr:sp>
      <xdr:nvSpPr>
        <xdr:cNvPr id="48" name="Rectangle 45"/>
        <xdr:cNvSpPr>
          <a:spLocks/>
        </xdr:cNvSpPr>
      </xdr:nvSpPr>
      <xdr:spPr>
        <a:xfrm>
          <a:off x="276225" y="38490525"/>
          <a:ext cx="3476625" cy="285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are no material Litigation for the quarter. </a:t>
          </a:r>
        </a:p>
      </xdr:txBody>
    </xdr:sp>
    <xdr:clientData/>
  </xdr:twoCellAnchor>
  <xdr:twoCellAnchor>
    <xdr:from>
      <xdr:col>0</xdr:col>
      <xdr:colOff>152400</xdr:colOff>
      <xdr:row>241</xdr:row>
      <xdr:rowOff>47625</xdr:rowOff>
    </xdr:from>
    <xdr:to>
      <xdr:col>4</xdr:col>
      <xdr:colOff>657225</xdr:colOff>
      <xdr:row>243</xdr:row>
      <xdr:rowOff>19050</xdr:rowOff>
    </xdr:to>
    <xdr:sp>
      <xdr:nvSpPr>
        <xdr:cNvPr id="49" name="Rectangle 46"/>
        <xdr:cNvSpPr>
          <a:spLocks/>
        </xdr:cNvSpPr>
      </xdr:nvSpPr>
      <xdr:spPr>
        <a:xfrm>
          <a:off x="152400" y="39062025"/>
          <a:ext cx="43148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Dividend Proposed</a:t>
          </a:r>
        </a:p>
      </xdr:txBody>
    </xdr:sp>
    <xdr:clientData/>
  </xdr:twoCellAnchor>
  <xdr:twoCellAnchor>
    <xdr:from>
      <xdr:col>0</xdr:col>
      <xdr:colOff>276225</xdr:colOff>
      <xdr:row>243</xdr:row>
      <xdr:rowOff>85725</xdr:rowOff>
    </xdr:from>
    <xdr:to>
      <xdr:col>5</xdr:col>
      <xdr:colOff>180975</xdr:colOff>
      <xdr:row>245</xdr:row>
      <xdr:rowOff>0</xdr:rowOff>
    </xdr:to>
    <xdr:sp>
      <xdr:nvSpPr>
        <xdr:cNvPr id="50" name="Rectangle 47"/>
        <xdr:cNvSpPr>
          <a:spLocks/>
        </xdr:cNvSpPr>
      </xdr:nvSpPr>
      <xdr:spPr>
        <a:xfrm>
          <a:off x="276225" y="39423975"/>
          <a:ext cx="468630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246</xdr:row>
      <xdr:rowOff>57150</xdr:rowOff>
    </xdr:from>
    <xdr:to>
      <xdr:col>4</xdr:col>
      <xdr:colOff>238125</xdr:colOff>
      <xdr:row>247</xdr:row>
      <xdr:rowOff>57150</xdr:rowOff>
    </xdr:to>
    <xdr:sp>
      <xdr:nvSpPr>
        <xdr:cNvPr id="51" name="Rectangle 48"/>
        <xdr:cNvSpPr>
          <a:spLocks/>
        </xdr:cNvSpPr>
      </xdr:nvSpPr>
      <xdr:spPr>
        <a:xfrm>
          <a:off x="190500" y="39881175"/>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26. Earnings per share</a:t>
          </a:r>
        </a:p>
      </xdr:txBody>
    </xdr:sp>
    <xdr:clientData/>
  </xdr:twoCellAnchor>
  <xdr:twoCellAnchor>
    <xdr:from>
      <xdr:col>0</xdr:col>
      <xdr:colOff>257175</xdr:colOff>
      <xdr:row>248</xdr:row>
      <xdr:rowOff>38100</xdr:rowOff>
    </xdr:from>
    <xdr:to>
      <xdr:col>6</xdr:col>
      <xdr:colOff>600075</xdr:colOff>
      <xdr:row>250</xdr:row>
      <xdr:rowOff>133350</xdr:rowOff>
    </xdr:to>
    <xdr:sp>
      <xdr:nvSpPr>
        <xdr:cNvPr id="52" name="Rectangle 49"/>
        <xdr:cNvSpPr>
          <a:spLocks/>
        </xdr:cNvSpPr>
      </xdr:nvSpPr>
      <xdr:spPr>
        <a:xfrm>
          <a:off x="257175" y="40185975"/>
          <a:ext cx="6191250"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285</xdr:row>
      <xdr:rowOff>0</xdr:rowOff>
    </xdr:from>
    <xdr:to>
      <xdr:col>4</xdr:col>
      <xdr:colOff>0</xdr:colOff>
      <xdr:row>285</xdr:row>
      <xdr:rowOff>0</xdr:rowOff>
    </xdr:to>
    <xdr:sp>
      <xdr:nvSpPr>
        <xdr:cNvPr id="53" name="Rectangle 50"/>
        <xdr:cNvSpPr>
          <a:spLocks/>
        </xdr:cNvSpPr>
      </xdr:nvSpPr>
      <xdr:spPr>
        <a:xfrm>
          <a:off x="304800" y="46329600"/>
          <a:ext cx="3505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285</xdr:row>
      <xdr:rowOff>0</xdr:rowOff>
    </xdr:from>
    <xdr:to>
      <xdr:col>3</xdr:col>
      <xdr:colOff>590550</xdr:colOff>
      <xdr:row>285</xdr:row>
      <xdr:rowOff>0</xdr:rowOff>
    </xdr:to>
    <xdr:sp>
      <xdr:nvSpPr>
        <xdr:cNvPr id="54" name="Rectangle 51"/>
        <xdr:cNvSpPr>
          <a:spLocks/>
        </xdr:cNvSpPr>
      </xdr:nvSpPr>
      <xdr:spPr>
        <a:xfrm>
          <a:off x="295275" y="46329600"/>
          <a:ext cx="3133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285</xdr:row>
      <xdr:rowOff>0</xdr:rowOff>
    </xdr:from>
    <xdr:to>
      <xdr:col>3</xdr:col>
      <xdr:colOff>0</xdr:colOff>
      <xdr:row>285</xdr:row>
      <xdr:rowOff>0</xdr:rowOff>
    </xdr:to>
    <xdr:sp>
      <xdr:nvSpPr>
        <xdr:cNvPr id="55" name="Rectangle 52"/>
        <xdr:cNvSpPr>
          <a:spLocks/>
        </xdr:cNvSpPr>
      </xdr:nvSpPr>
      <xdr:spPr>
        <a:xfrm>
          <a:off x="276225" y="46329600"/>
          <a:ext cx="256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295275</xdr:colOff>
      <xdr:row>288</xdr:row>
      <xdr:rowOff>66675</xdr:rowOff>
    </xdr:from>
    <xdr:to>
      <xdr:col>3</xdr:col>
      <xdr:colOff>590550</xdr:colOff>
      <xdr:row>290</xdr:row>
      <xdr:rowOff>9525</xdr:rowOff>
    </xdr:to>
    <xdr:sp>
      <xdr:nvSpPr>
        <xdr:cNvPr id="56" name="Rectangle 54"/>
        <xdr:cNvSpPr>
          <a:spLocks/>
        </xdr:cNvSpPr>
      </xdr:nvSpPr>
      <xdr:spPr>
        <a:xfrm>
          <a:off x="295275" y="46882050"/>
          <a:ext cx="3133725" cy="266700"/>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twoCellAnchor>
    <xdr:from>
      <xdr:col>0</xdr:col>
      <xdr:colOff>295275</xdr:colOff>
      <xdr:row>290</xdr:row>
      <xdr:rowOff>142875</xdr:rowOff>
    </xdr:from>
    <xdr:to>
      <xdr:col>3</xdr:col>
      <xdr:colOff>0</xdr:colOff>
      <xdr:row>292</xdr:row>
      <xdr:rowOff>95250</xdr:rowOff>
    </xdr:to>
    <xdr:sp>
      <xdr:nvSpPr>
        <xdr:cNvPr id="57" name="Rectangle 55"/>
        <xdr:cNvSpPr>
          <a:spLocks/>
        </xdr:cNvSpPr>
      </xdr:nvSpPr>
      <xdr:spPr>
        <a:xfrm>
          <a:off x="295275" y="47282100"/>
          <a:ext cx="2543175" cy="276225"/>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oneCellAnchor>
    <xdr:from>
      <xdr:col>10</xdr:col>
      <xdr:colOff>133350</xdr:colOff>
      <xdr:row>150</xdr:row>
      <xdr:rowOff>123825</xdr:rowOff>
    </xdr:from>
    <xdr:ext cx="4019550" cy="266700"/>
    <xdr:sp>
      <xdr:nvSpPr>
        <xdr:cNvPr id="58" name="TextBox 62"/>
        <xdr:cNvSpPr txBox="1">
          <a:spLocks noChangeArrowheads="1"/>
        </xdr:cNvSpPr>
      </xdr:nvSpPr>
      <xdr:spPr>
        <a:xfrm>
          <a:off x="8420100" y="24707850"/>
          <a:ext cx="401955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152400</xdr:colOff>
      <xdr:row>252</xdr:row>
      <xdr:rowOff>19050</xdr:rowOff>
    </xdr:from>
    <xdr:to>
      <xdr:col>4</xdr:col>
      <xdr:colOff>200025</xdr:colOff>
      <xdr:row>253</xdr:row>
      <xdr:rowOff>19050</xdr:rowOff>
    </xdr:to>
    <xdr:sp>
      <xdr:nvSpPr>
        <xdr:cNvPr id="59" name="Rectangle 48"/>
        <xdr:cNvSpPr>
          <a:spLocks/>
        </xdr:cNvSpPr>
      </xdr:nvSpPr>
      <xdr:spPr>
        <a:xfrm>
          <a:off x="152400" y="40814625"/>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27. Disclosure of Realised and Unrealised Profits</a:t>
          </a:r>
        </a:p>
      </xdr:txBody>
    </xdr:sp>
    <xdr:clientData/>
  </xdr:twoCellAnchor>
  <xdr:twoCellAnchor>
    <xdr:from>
      <xdr:col>0</xdr:col>
      <xdr:colOff>209550</xdr:colOff>
      <xdr:row>254</xdr:row>
      <xdr:rowOff>28575</xdr:rowOff>
    </xdr:from>
    <xdr:to>
      <xdr:col>6</xdr:col>
      <xdr:colOff>552450</xdr:colOff>
      <xdr:row>269</xdr:row>
      <xdr:rowOff>161925</xdr:rowOff>
    </xdr:to>
    <xdr:sp>
      <xdr:nvSpPr>
        <xdr:cNvPr id="60" name="Rectangle 49"/>
        <xdr:cNvSpPr>
          <a:spLocks/>
        </xdr:cNvSpPr>
      </xdr:nvSpPr>
      <xdr:spPr>
        <a:xfrm>
          <a:off x="209550" y="41148000"/>
          <a:ext cx="6191250" cy="2562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On 25 March 2010, Bursa Malaysia Securities Berhad (Bursa Malaysia) issued a directive to all listed issuers and requires to disclose the breakdown of the unappropriated profits or accumulated losses as at the end of the reporting period, into realised and unrealised profits and losses. On 20 December 2010, Bursa Malaysia further issued guidance on the disclosure and the format required.
The determination of realised and unrealised losses is disclosed based on Guidance of Special Matter No. 1. Determination of Realised and Unrealised losses in the Context of Disclosure Pursuant to Bursa Malaysia Securities Berhad Listing Requirements, issued by the Malaysian Institute of Accountants on 20 December 2010.
The disclosure of realised and unrealised losses is solely for complying with the disclosure requirements stipulated in the directive of Bursa Malaysia and should not be applied for any other purposes.
The group’s accumulated losses may be analysed as follows: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tabSelected="1" zoomScalePageLayoutView="0" workbookViewId="0" topLeftCell="A19">
      <selection activeCell="L26" sqref="L26"/>
    </sheetView>
  </sheetViews>
  <sheetFormatPr defaultColWidth="9.140625" defaultRowHeight="12.75"/>
  <cols>
    <col min="1" max="1" width="43.00390625" style="5" customWidth="1"/>
    <col min="2" max="2" width="15.140625" style="5" customWidth="1"/>
    <col min="3" max="3" width="1.28515625" style="5" customWidth="1"/>
    <col min="4" max="4" width="15.140625" style="6" bestFit="1" customWidth="1"/>
    <col min="5" max="5" width="1.421875" style="5" customWidth="1"/>
    <col min="6" max="6" width="12.421875" style="6" bestFit="1" customWidth="1"/>
    <col min="7" max="7" width="1.421875" style="5" customWidth="1"/>
    <col min="8" max="8" width="15.140625" style="6" bestFit="1" customWidth="1"/>
    <col min="9" max="9" width="1.1484375" style="5" customWidth="1"/>
    <col min="10" max="16384" width="9.140625" style="5" customWidth="1"/>
  </cols>
  <sheetData>
    <row r="1" spans="1:8" s="45" customFormat="1" ht="17.25" customHeight="1">
      <c r="A1" s="44" t="s">
        <v>6</v>
      </c>
      <c r="D1" s="46"/>
      <c r="F1" s="46"/>
      <c r="H1" s="46"/>
    </row>
    <row r="2" spans="1:8" s="45" customFormat="1" ht="15.75" customHeight="1">
      <c r="A2" s="44" t="s">
        <v>92</v>
      </c>
      <c r="D2" s="46"/>
      <c r="F2" s="46"/>
      <c r="H2" s="46"/>
    </row>
    <row r="3" spans="4:8" s="45" customFormat="1" ht="16.5" customHeight="1">
      <c r="D3" s="46"/>
      <c r="F3" s="46"/>
      <c r="H3" s="46"/>
    </row>
    <row r="4" spans="1:4" s="39" customFormat="1" ht="15">
      <c r="A4" s="39" t="s">
        <v>31</v>
      </c>
      <c r="C4" s="39" t="s">
        <v>30</v>
      </c>
      <c r="D4" s="40" t="s">
        <v>123</v>
      </c>
    </row>
    <row r="5" spans="1:4" s="39" customFormat="1" ht="15">
      <c r="A5" s="39" t="s">
        <v>22</v>
      </c>
      <c r="C5" s="39" t="s">
        <v>29</v>
      </c>
      <c r="D5" s="40" t="s">
        <v>132</v>
      </c>
    </row>
    <row r="6" s="39" customFormat="1" ht="14.25"/>
    <row r="7" s="39" customFormat="1" ht="15">
      <c r="A7" s="40" t="s">
        <v>117</v>
      </c>
    </row>
    <row r="8" s="39" customFormat="1" ht="15">
      <c r="A8" s="40" t="s">
        <v>28</v>
      </c>
    </row>
    <row r="9" s="39" customFormat="1" ht="14.25"/>
    <row r="10" s="39" customFormat="1" ht="15">
      <c r="A10" s="40" t="s">
        <v>95</v>
      </c>
    </row>
    <row r="11" spans="1:2" ht="11.25">
      <c r="A11" s="15"/>
      <c r="B11" s="6"/>
    </row>
    <row r="12" spans="1:8" ht="12.75">
      <c r="A12" s="15"/>
      <c r="B12" s="106" t="s">
        <v>27</v>
      </c>
      <c r="C12" s="106"/>
      <c r="D12" s="106"/>
      <c r="E12" s="13"/>
      <c r="F12" s="106" t="s">
        <v>26</v>
      </c>
      <c r="G12" s="106"/>
      <c r="H12" s="106"/>
    </row>
    <row r="13" spans="1:8" ht="12.75">
      <c r="A13" s="15"/>
      <c r="B13" s="80"/>
      <c r="C13" s="80"/>
      <c r="D13" s="80"/>
      <c r="E13" s="13"/>
      <c r="F13" s="80"/>
      <c r="G13" s="80"/>
      <c r="H13" s="12"/>
    </row>
    <row r="14" spans="2:8" ht="12.75">
      <c r="B14" s="12"/>
      <c r="C14" s="12"/>
      <c r="D14" s="12" t="s">
        <v>25</v>
      </c>
      <c r="E14" s="12"/>
      <c r="F14" s="12"/>
      <c r="G14" s="12"/>
      <c r="H14" s="12" t="s">
        <v>25</v>
      </c>
    </row>
    <row r="15" spans="2:8" ht="12.75">
      <c r="B15" s="12" t="s">
        <v>24</v>
      </c>
      <c r="C15" s="12"/>
      <c r="D15" s="12" t="s">
        <v>23</v>
      </c>
      <c r="E15" s="12"/>
      <c r="F15" s="12" t="s">
        <v>24</v>
      </c>
      <c r="G15" s="12"/>
      <c r="H15" s="12" t="s">
        <v>23</v>
      </c>
    </row>
    <row r="16" spans="2:8" ht="12.75">
      <c r="B16" s="12" t="s">
        <v>22</v>
      </c>
      <c r="C16" s="12"/>
      <c r="D16" s="12" t="s">
        <v>22</v>
      </c>
      <c r="E16" s="12"/>
      <c r="F16" s="12" t="s">
        <v>21</v>
      </c>
      <c r="G16" s="12"/>
      <c r="H16" s="12" t="s">
        <v>20</v>
      </c>
    </row>
    <row r="17" spans="2:8" ht="12.75">
      <c r="B17" s="14" t="s">
        <v>118</v>
      </c>
      <c r="C17" s="12"/>
      <c r="D17" s="14" t="s">
        <v>119</v>
      </c>
      <c r="E17" s="12"/>
      <c r="F17" s="14" t="s">
        <v>118</v>
      </c>
      <c r="G17" s="12"/>
      <c r="H17" s="14" t="s">
        <v>119</v>
      </c>
    </row>
    <row r="18" spans="2:8" ht="12.75">
      <c r="B18" s="12" t="s">
        <v>19</v>
      </c>
      <c r="C18" s="13"/>
      <c r="D18" s="12" t="s">
        <v>19</v>
      </c>
      <c r="E18" s="13"/>
      <c r="F18" s="12" t="s">
        <v>19</v>
      </c>
      <c r="G18" s="13"/>
      <c r="H18" s="12" t="s">
        <v>19</v>
      </c>
    </row>
    <row r="19" ht="11.25">
      <c r="F19" s="5"/>
    </row>
    <row r="20" spans="1:8" s="7" customFormat="1" ht="12.75">
      <c r="A20" s="11" t="s">
        <v>18</v>
      </c>
      <c r="B20" s="10">
        <f>5968-200</f>
        <v>5768</v>
      </c>
      <c r="C20" s="10"/>
      <c r="D20" s="10">
        <v>5656</v>
      </c>
      <c r="E20" s="10"/>
      <c r="F20" s="10">
        <f>+B20</f>
        <v>5768</v>
      </c>
      <c r="G20" s="10"/>
      <c r="H20" s="10">
        <v>5656</v>
      </c>
    </row>
    <row r="21" spans="1:8" s="7" customFormat="1" ht="12.75">
      <c r="A21" s="11"/>
      <c r="B21" s="10"/>
      <c r="C21" s="10"/>
      <c r="D21" s="10"/>
      <c r="E21" s="10"/>
      <c r="F21" s="10"/>
      <c r="G21" s="10"/>
      <c r="H21" s="10"/>
    </row>
    <row r="22" spans="1:13" s="7" customFormat="1" ht="15">
      <c r="A22" s="9" t="s">
        <v>17</v>
      </c>
      <c r="B22" s="10">
        <f>+F22</f>
        <v>-5551</v>
      </c>
      <c r="C22" s="10"/>
      <c r="D22" s="10">
        <v>-5493</v>
      </c>
      <c r="E22" s="10"/>
      <c r="F22" s="10">
        <f>-5221-510+180</f>
        <v>-5551</v>
      </c>
      <c r="G22" s="10"/>
      <c r="H22" s="10">
        <v>-5493</v>
      </c>
      <c r="K22" s="101"/>
      <c r="M22" s="102"/>
    </row>
    <row r="23" spans="1:8" s="7" customFormat="1" ht="12.75">
      <c r="A23" s="9"/>
      <c r="B23" s="51"/>
      <c r="C23" s="10"/>
      <c r="D23" s="51"/>
      <c r="E23" s="10"/>
      <c r="F23" s="51"/>
      <c r="G23" s="10"/>
      <c r="H23" s="51"/>
    </row>
    <row r="24" spans="1:8" s="7" customFormat="1" ht="12.75">
      <c r="A24" s="9" t="s">
        <v>16</v>
      </c>
      <c r="B24" s="10">
        <f>+F24</f>
        <v>0</v>
      </c>
      <c r="C24" s="10"/>
      <c r="D24" s="10">
        <v>24</v>
      </c>
      <c r="E24" s="10"/>
      <c r="F24" s="10"/>
      <c r="G24" s="10"/>
      <c r="H24" s="10">
        <v>24</v>
      </c>
    </row>
    <row r="25" spans="1:8" s="7" customFormat="1" ht="12.75">
      <c r="A25" s="9"/>
      <c r="B25" s="52"/>
      <c r="C25" s="10"/>
      <c r="D25" s="52"/>
      <c r="E25" s="10"/>
      <c r="F25" s="52"/>
      <c r="G25" s="10"/>
      <c r="H25" s="52"/>
    </row>
    <row r="26" spans="1:8" s="7" customFormat="1" ht="12.75">
      <c r="A26" s="9" t="s">
        <v>120</v>
      </c>
      <c r="B26" s="10">
        <f>SUM(B20:B25)</f>
        <v>217</v>
      </c>
      <c r="C26" s="10"/>
      <c r="D26" s="10">
        <v>187</v>
      </c>
      <c r="E26" s="10"/>
      <c r="F26" s="10">
        <f>SUM(F20:F25)</f>
        <v>217</v>
      </c>
      <c r="G26" s="10"/>
      <c r="H26" s="10">
        <v>187</v>
      </c>
    </row>
    <row r="27" spans="1:8" s="7" customFormat="1" ht="12.75">
      <c r="A27" s="9"/>
      <c r="B27" s="77"/>
      <c r="C27" s="10"/>
      <c r="D27" s="77"/>
      <c r="E27" s="10"/>
      <c r="F27" s="77"/>
      <c r="G27" s="10"/>
      <c r="H27" s="77"/>
    </row>
    <row r="28" spans="1:8" s="7" customFormat="1" ht="12.75">
      <c r="A28" s="9" t="s">
        <v>15</v>
      </c>
      <c r="B28" s="10">
        <f>+F28</f>
        <v>-154</v>
      </c>
      <c r="C28" s="10"/>
      <c r="D28" s="10">
        <v>-145</v>
      </c>
      <c r="E28" s="10"/>
      <c r="F28" s="10">
        <v>-154</v>
      </c>
      <c r="G28" s="10"/>
      <c r="H28" s="10">
        <v>-145</v>
      </c>
    </row>
    <row r="29" spans="2:8" s="7" customFormat="1" ht="12.75">
      <c r="B29" s="52"/>
      <c r="C29" s="10"/>
      <c r="D29" s="52"/>
      <c r="E29" s="10"/>
      <c r="F29" s="52"/>
      <c r="G29" s="10"/>
      <c r="H29" s="52"/>
    </row>
    <row r="30" spans="1:8" s="7" customFormat="1" ht="12.75">
      <c r="A30" s="9" t="s">
        <v>121</v>
      </c>
      <c r="B30" s="10">
        <f>SUM(B26:B29)</f>
        <v>63</v>
      </c>
      <c r="C30" s="10"/>
      <c r="D30" s="10">
        <f>SUM(D26:D29)</f>
        <v>42</v>
      </c>
      <c r="E30" s="10"/>
      <c r="F30" s="10">
        <f>SUM(F26:F29)</f>
        <v>63</v>
      </c>
      <c r="G30" s="10"/>
      <c r="H30" s="10">
        <f>SUM(H26:H29)</f>
        <v>42</v>
      </c>
    </row>
    <row r="31" spans="1:8" s="7" customFormat="1" ht="12.75">
      <c r="A31" s="9"/>
      <c r="B31" s="53"/>
      <c r="C31" s="10"/>
      <c r="D31" s="53"/>
      <c r="E31" s="10"/>
      <c r="F31" s="53"/>
      <c r="G31" s="10"/>
      <c r="H31" s="53"/>
    </row>
    <row r="32" spans="1:8" s="7" customFormat="1" ht="12.75">
      <c r="A32" s="9" t="s">
        <v>11</v>
      </c>
      <c r="B32" s="10">
        <v>0</v>
      </c>
      <c r="C32" s="10"/>
      <c r="D32" s="10">
        <v>0</v>
      </c>
      <c r="E32" s="10"/>
      <c r="F32" s="10">
        <v>0</v>
      </c>
      <c r="G32" s="10"/>
      <c r="H32" s="10">
        <v>0</v>
      </c>
    </row>
    <row r="33" spans="1:8" s="7" customFormat="1" ht="12.75">
      <c r="A33" s="9"/>
      <c r="B33" s="52"/>
      <c r="C33" s="10"/>
      <c r="D33" s="52"/>
      <c r="E33" s="10"/>
      <c r="F33" s="52"/>
      <c r="G33" s="10"/>
      <c r="H33" s="52"/>
    </row>
    <row r="34" spans="1:8" s="7" customFormat="1" ht="13.5" thickBot="1">
      <c r="A34" s="9" t="s">
        <v>122</v>
      </c>
      <c r="B34" s="81">
        <f>SUM(B30:B33)</f>
        <v>63</v>
      </c>
      <c r="C34" s="10"/>
      <c r="D34" s="81">
        <f>SUM(D30:D33)</f>
        <v>42</v>
      </c>
      <c r="E34" s="10"/>
      <c r="F34" s="81">
        <f>SUM(F30:F33)</f>
        <v>63</v>
      </c>
      <c r="G34" s="10"/>
      <c r="H34" s="81">
        <f>SUM(H30:H33)</f>
        <v>42</v>
      </c>
    </row>
    <row r="35" spans="1:10" s="7" customFormat="1" ht="13.5" thickTop="1">
      <c r="A35" s="9"/>
      <c r="B35" s="10"/>
      <c r="C35" s="10"/>
      <c r="D35" s="10"/>
      <c r="E35" s="10"/>
      <c r="F35" s="10"/>
      <c r="G35" s="10"/>
      <c r="H35" s="10"/>
      <c r="J35" s="11"/>
    </row>
    <row r="36" spans="1:10" s="7" customFormat="1" ht="13.5" thickBot="1">
      <c r="A36" s="9" t="s">
        <v>106</v>
      </c>
      <c r="B36" s="84">
        <f>B34</f>
        <v>63</v>
      </c>
      <c r="C36" s="10"/>
      <c r="D36" s="84">
        <f>D34</f>
        <v>42</v>
      </c>
      <c r="E36" s="10"/>
      <c r="F36" s="84">
        <f>F34</f>
        <v>63</v>
      </c>
      <c r="G36" s="10"/>
      <c r="H36" s="84">
        <f>H34</f>
        <v>42</v>
      </c>
      <c r="J36" s="11"/>
    </row>
    <row r="37" spans="1:10" s="7" customFormat="1" ht="13.5" thickTop="1">
      <c r="A37" s="41"/>
      <c r="B37" s="51"/>
      <c r="C37" s="10"/>
      <c r="D37" s="10"/>
      <c r="E37" s="10"/>
      <c r="F37" s="51"/>
      <c r="G37" s="10"/>
      <c r="H37" s="10"/>
      <c r="J37" s="11"/>
    </row>
    <row r="38" spans="1:8" s="7" customFormat="1" ht="13.5" thickBot="1">
      <c r="A38" s="41" t="s">
        <v>14</v>
      </c>
      <c r="B38" s="55">
        <f>+B34/60000*100</f>
        <v>0.105</v>
      </c>
      <c r="C38" s="56"/>
      <c r="D38" s="55">
        <f>+D34/60000*100</f>
        <v>0.06999999999999999</v>
      </c>
      <c r="E38" s="56"/>
      <c r="F38" s="55">
        <f>+F34/60000*100</f>
        <v>0.105</v>
      </c>
      <c r="G38" s="10"/>
      <c r="H38" s="55">
        <f>+H34/60000*100</f>
        <v>0.06999999999999999</v>
      </c>
    </row>
    <row r="39" spans="1:8" s="7" customFormat="1" ht="14.25" thickBot="1" thickTop="1">
      <c r="A39" s="41" t="s">
        <v>13</v>
      </c>
      <c r="B39" s="55">
        <f>+B34/60000*100</f>
        <v>0.105</v>
      </c>
      <c r="C39" s="56"/>
      <c r="D39" s="55">
        <f>+D34/60000*100</f>
        <v>0.06999999999999999</v>
      </c>
      <c r="E39" s="56"/>
      <c r="F39" s="55">
        <f>+F34/60000*100</f>
        <v>0.105</v>
      </c>
      <c r="G39" s="10"/>
      <c r="H39" s="55">
        <f>+H34/60000*100</f>
        <v>0.06999999999999999</v>
      </c>
    </row>
    <row r="40" spans="1:8" s="7" customFormat="1" ht="13.5" thickTop="1">
      <c r="A40" s="9"/>
      <c r="B40" s="9"/>
      <c r="C40" s="9"/>
      <c r="D40" s="8"/>
      <c r="E40" s="9"/>
      <c r="F40" s="8"/>
      <c r="G40" s="9"/>
      <c r="H40" s="8"/>
    </row>
    <row r="41" spans="1:8" s="7" customFormat="1" ht="11.25">
      <c r="A41" s="5"/>
      <c r="B41" s="5"/>
      <c r="C41" s="5"/>
      <c r="D41" s="6"/>
      <c r="E41" s="5"/>
      <c r="F41" s="6"/>
      <c r="G41" s="5"/>
      <c r="H41" s="6"/>
    </row>
    <row r="45" spans="1:2" ht="12.75">
      <c r="A45" s="9"/>
      <c r="B45" s="4"/>
    </row>
    <row r="46" spans="1:2" ht="12.75">
      <c r="A46" s="9"/>
      <c r="B46" s="4"/>
    </row>
    <row r="47" spans="1:2" ht="12.75">
      <c r="A47" s="9"/>
      <c r="B47" s="9"/>
    </row>
    <row r="48" spans="1:2" ht="12.75">
      <c r="A48" s="9"/>
      <c r="B48" s="68"/>
    </row>
    <row r="49" spans="1:2" ht="12.75">
      <c r="A49" s="9"/>
      <c r="B49" s="9"/>
    </row>
    <row r="50" spans="1:2" ht="12.75">
      <c r="A50" s="9"/>
      <c r="B50" s="9"/>
    </row>
    <row r="51" spans="1:2" ht="12.75">
      <c r="A51" s="9"/>
      <c r="B51" s="9"/>
    </row>
    <row r="52" spans="1:2" ht="12.75">
      <c r="A52" s="9"/>
      <c r="B52" s="9"/>
    </row>
    <row r="53" spans="1:2" ht="12.75">
      <c r="A53" s="9"/>
      <c r="B53" s="9"/>
    </row>
    <row r="54" spans="1:2" ht="12.75">
      <c r="A54" s="9"/>
      <c r="B54" s="9"/>
    </row>
    <row r="55" spans="1:2" ht="12.75">
      <c r="A55" s="9"/>
      <c r="B55" s="9"/>
    </row>
    <row r="56" spans="1:2" ht="12.75">
      <c r="A56" s="9"/>
      <c r="B56" s="9"/>
    </row>
    <row r="57" spans="1:2" ht="12.75">
      <c r="A57" s="9"/>
      <c r="B57" s="9"/>
    </row>
    <row r="58" spans="1:2" ht="12.75">
      <c r="A58" s="9"/>
      <c r="B58" s="9"/>
    </row>
    <row r="59" spans="1:2" ht="12.75">
      <c r="A59" s="9"/>
      <c r="B59" s="9"/>
    </row>
    <row r="60" spans="1:2" ht="12.75">
      <c r="A60" s="9"/>
      <c r="B60" s="9"/>
    </row>
    <row r="61" spans="1:2" ht="12.75">
      <c r="A61" s="9"/>
      <c r="B61" s="9"/>
    </row>
    <row r="62" spans="1:2" ht="12.75">
      <c r="A62" s="9"/>
      <c r="B62" s="9"/>
    </row>
    <row r="63" spans="1:2" ht="12.75">
      <c r="A63" s="9"/>
      <c r="B63" s="9"/>
    </row>
    <row r="64" spans="1:2" ht="12.75">
      <c r="A64" s="9"/>
      <c r="B64" s="9"/>
    </row>
    <row r="65" spans="1:2" ht="12.75">
      <c r="A65" s="9"/>
      <c r="B65" s="9"/>
    </row>
    <row r="66" spans="1:2" ht="12.75">
      <c r="A66" s="9"/>
      <c r="B66" s="9"/>
    </row>
    <row r="67" spans="1:2" ht="12.75">
      <c r="A67" s="9"/>
      <c r="B67" s="9"/>
    </row>
    <row r="68" spans="1:2" ht="12.75">
      <c r="A68" s="9"/>
      <c r="B68" s="9"/>
    </row>
    <row r="69" spans="1:2" ht="12.75">
      <c r="A69" s="9"/>
      <c r="B69" s="9"/>
    </row>
    <row r="70" spans="1:2" ht="12.75">
      <c r="A70" s="9"/>
      <c r="B70" s="9"/>
    </row>
    <row r="71" spans="1:2" ht="12.75">
      <c r="A71" s="9"/>
      <c r="B71" s="9"/>
    </row>
    <row r="72" spans="1:2" ht="12.75">
      <c r="A72" s="9"/>
      <c r="B72" s="9"/>
    </row>
    <row r="73" spans="1:2" ht="12.75">
      <c r="A73" s="9"/>
      <c r="B73" s="9"/>
    </row>
    <row r="74" spans="1:2" ht="12.75">
      <c r="A74" s="9"/>
      <c r="B74" s="9"/>
    </row>
    <row r="75" spans="1:2" ht="12.75">
      <c r="A75" s="9"/>
      <c r="B75" s="9"/>
    </row>
    <row r="76" spans="1:2" ht="12.75">
      <c r="A76" s="9"/>
      <c r="B76" s="9"/>
    </row>
    <row r="77" spans="1:2" ht="12.75">
      <c r="A77" s="9"/>
      <c r="B77" s="9"/>
    </row>
    <row r="78" spans="1:2" ht="12.75">
      <c r="A78" s="9"/>
      <c r="B78" s="9"/>
    </row>
  </sheetData>
  <sheetProtection password="E7B9" sheet="1"/>
  <mergeCells count="2">
    <mergeCell ref="B12:D12"/>
    <mergeCell ref="F12:H12"/>
  </mergeCells>
  <printOptions/>
  <pageMargins left="0.75" right="0.53" top="1.62" bottom="0.51" header="0.5" footer="0.5"/>
  <pageSetup fitToHeight="1" fitToWidth="1" horizontalDpi="600" verticalDpi="600" orientation="portrait" paperSize="9" scale="86" r:id="rId2"/>
  <headerFooter alignWithMargins="0">
    <oddFooter>&amp;CPage 1
</oddFooter>
  </headerFooter>
  <drawing r:id="rId1"/>
</worksheet>
</file>

<file path=xl/worksheets/sheet2.xml><?xml version="1.0" encoding="utf-8"?>
<worksheet xmlns="http://schemas.openxmlformats.org/spreadsheetml/2006/main" xmlns:r="http://schemas.openxmlformats.org/officeDocument/2006/relationships">
  <dimension ref="A1:T88"/>
  <sheetViews>
    <sheetView zoomScalePageLayoutView="0" workbookViewId="0" topLeftCell="A35">
      <selection activeCell="D53" sqref="D53"/>
    </sheetView>
  </sheetViews>
  <sheetFormatPr defaultColWidth="9.140625" defaultRowHeight="12.75"/>
  <cols>
    <col min="1" max="1" width="3.00390625" style="9" customWidth="1"/>
    <col min="2" max="2" width="6.8515625" style="9" customWidth="1"/>
    <col min="3" max="3" width="39.140625" style="9" customWidth="1"/>
    <col min="4" max="4" width="12.57421875" style="9" customWidth="1"/>
    <col min="5" max="5" width="1.7109375" style="9" customWidth="1"/>
    <col min="6" max="6" width="12.57421875" style="8" customWidth="1"/>
    <col min="7" max="7" width="1.57421875" style="9" customWidth="1"/>
    <col min="8" max="8" width="10.7109375" style="9" customWidth="1"/>
    <col min="9" max="9" width="9.140625" style="9" customWidth="1"/>
    <col min="10" max="10" width="10.28125" style="9" bestFit="1" customWidth="1"/>
    <col min="11" max="16384" width="9.140625" style="9" customWidth="1"/>
  </cols>
  <sheetData>
    <row r="1" ht="12.75">
      <c r="A1" s="13" t="s">
        <v>6</v>
      </c>
    </row>
    <row r="2" ht="12.75">
      <c r="A2" s="13" t="s">
        <v>92</v>
      </c>
    </row>
    <row r="4" ht="12.75">
      <c r="A4" s="13" t="s">
        <v>96</v>
      </c>
    </row>
    <row r="5" spans="4:6" ht="12.75">
      <c r="D5" s="12"/>
      <c r="E5" s="13"/>
      <c r="F5" s="12" t="s">
        <v>65</v>
      </c>
    </row>
    <row r="6" spans="4:6" ht="12.75">
      <c r="D6" s="12" t="s">
        <v>64</v>
      </c>
      <c r="E6" s="13"/>
      <c r="F6" s="12" t="s">
        <v>63</v>
      </c>
    </row>
    <row r="7" spans="4:6" ht="12.75">
      <c r="D7" s="12" t="s">
        <v>62</v>
      </c>
      <c r="E7" s="13"/>
      <c r="F7" s="12" t="s">
        <v>61</v>
      </c>
    </row>
    <row r="8" spans="4:20" ht="12.75">
      <c r="D8" s="12" t="s">
        <v>22</v>
      </c>
      <c r="E8" s="13"/>
      <c r="F8" s="12" t="s">
        <v>60</v>
      </c>
      <c r="T8" s="9">
        <v>96</v>
      </c>
    </row>
    <row r="9" spans="4:6" ht="12.75">
      <c r="D9" s="12" t="s">
        <v>59</v>
      </c>
      <c r="E9" s="13"/>
      <c r="F9" s="12" t="s">
        <v>58</v>
      </c>
    </row>
    <row r="10" spans="4:6" ht="12.75">
      <c r="D10" s="47" t="s">
        <v>118</v>
      </c>
      <c r="E10" s="13"/>
      <c r="F10" s="19" t="s">
        <v>109</v>
      </c>
    </row>
    <row r="11" spans="4:6" ht="12.75">
      <c r="D11" s="12" t="s">
        <v>19</v>
      </c>
      <c r="E11" s="13"/>
      <c r="F11" s="12" t="s">
        <v>19</v>
      </c>
    </row>
    <row r="12" spans="1:6" ht="12.75">
      <c r="A12" s="18" t="s">
        <v>57</v>
      </c>
      <c r="D12" s="13"/>
      <c r="E12" s="13"/>
      <c r="F12" s="12"/>
    </row>
    <row r="13" ht="12.75">
      <c r="A13" s="18" t="s">
        <v>56</v>
      </c>
    </row>
    <row r="14" spans="1:6" s="11" customFormat="1" ht="12.75">
      <c r="A14" s="11" t="s">
        <v>55</v>
      </c>
      <c r="D14" s="57">
        <f>23595-D15</f>
        <v>17327</v>
      </c>
      <c r="E14" s="10"/>
      <c r="F14" s="58">
        <v>17620</v>
      </c>
    </row>
    <row r="15" spans="1:6" s="11" customFormat="1" ht="12.75">
      <c r="A15" s="11" t="s">
        <v>90</v>
      </c>
      <c r="D15" s="59">
        <v>6268</v>
      </c>
      <c r="E15" s="10"/>
      <c r="F15" s="60">
        <v>6268</v>
      </c>
    </row>
    <row r="16" spans="2:6" s="11" customFormat="1" ht="12.75">
      <c r="B16" s="18"/>
      <c r="C16" s="18"/>
      <c r="D16" s="61">
        <f>SUM(D14:D15)</f>
        <v>23595</v>
      </c>
      <c r="E16" s="10"/>
      <c r="F16" s="61">
        <f>SUM(F14:F15)</f>
        <v>23888</v>
      </c>
    </row>
    <row r="17" spans="1:6" s="11" customFormat="1" ht="12.75">
      <c r="A17" s="18" t="s">
        <v>54</v>
      </c>
      <c r="D17" s="59" t="s">
        <v>93</v>
      </c>
      <c r="E17" s="10"/>
      <c r="F17" s="60"/>
    </row>
    <row r="18" spans="2:6" s="11" customFormat="1" ht="12.75">
      <c r="B18" s="11" t="s">
        <v>53</v>
      </c>
      <c r="D18" s="59">
        <v>9959</v>
      </c>
      <c r="E18" s="10"/>
      <c r="F18" s="60">
        <v>9766</v>
      </c>
    </row>
    <row r="19" spans="2:6" s="11" customFormat="1" ht="12.75">
      <c r="B19" s="11" t="s">
        <v>52</v>
      </c>
      <c r="D19" s="59">
        <f>4321-215-200</f>
        <v>3906</v>
      </c>
      <c r="E19" s="10"/>
      <c r="F19" s="60">
        <v>4179</v>
      </c>
    </row>
    <row r="20" spans="2:6" s="11" customFormat="1" ht="12.75">
      <c r="B20" s="11" t="s">
        <v>51</v>
      </c>
      <c r="D20" s="59">
        <v>1857</v>
      </c>
      <c r="E20" s="10"/>
      <c r="F20" s="60">
        <f>1999+19</f>
        <v>2018</v>
      </c>
    </row>
    <row r="21" spans="2:6" s="11" customFormat="1" ht="12.75">
      <c r="B21" s="11" t="s">
        <v>50</v>
      </c>
      <c r="D21" s="59">
        <v>308</v>
      </c>
      <c r="E21" s="10"/>
      <c r="F21" s="60">
        <v>330</v>
      </c>
    </row>
    <row r="22" spans="4:6" s="11" customFormat="1" ht="12.75">
      <c r="D22" s="61">
        <f>SUM(D18:D21)</f>
        <v>16030</v>
      </c>
      <c r="E22" s="10"/>
      <c r="F22" s="61">
        <f>SUM(F18:F21)</f>
        <v>16293</v>
      </c>
    </row>
    <row r="23" spans="1:6" s="11" customFormat="1" ht="13.5" thickBot="1">
      <c r="A23" s="18" t="s">
        <v>49</v>
      </c>
      <c r="D23" s="54">
        <f>+D22+D16</f>
        <v>39625</v>
      </c>
      <c r="E23" s="10"/>
      <c r="F23" s="54">
        <f>+F22+F16</f>
        <v>40181</v>
      </c>
    </row>
    <row r="24" spans="5:6" s="11" customFormat="1" ht="13.5" thickTop="1">
      <c r="E24" s="10"/>
      <c r="F24" s="10"/>
    </row>
    <row r="25" spans="1:6" s="11" customFormat="1" ht="12.75">
      <c r="A25" s="18" t="s">
        <v>48</v>
      </c>
      <c r="E25" s="10"/>
      <c r="F25" s="10"/>
    </row>
    <row r="26" spans="2:6" s="11" customFormat="1" ht="12.75">
      <c r="B26" s="11" t="s">
        <v>47</v>
      </c>
      <c r="D26" s="11">
        <v>60000</v>
      </c>
      <c r="E26" s="10"/>
      <c r="F26" s="10">
        <v>60000</v>
      </c>
    </row>
    <row r="27" spans="2:6" s="11" customFormat="1" ht="12.75">
      <c r="B27" s="11" t="s">
        <v>46</v>
      </c>
      <c r="E27" s="10"/>
      <c r="F27" s="10"/>
    </row>
    <row r="28" spans="3:6" s="11" customFormat="1" ht="12.75">
      <c r="C28" s="11" t="s">
        <v>5</v>
      </c>
      <c r="D28" s="11">
        <v>856</v>
      </c>
      <c r="E28" s="10"/>
      <c r="F28" s="10">
        <v>856</v>
      </c>
    </row>
    <row r="29" spans="3:6" s="11" customFormat="1" ht="12.75">
      <c r="C29" s="11" t="s">
        <v>2</v>
      </c>
      <c r="D29" s="62">
        <f>-39654+'IS'!F36</f>
        <v>-39591</v>
      </c>
      <c r="E29" s="10"/>
      <c r="F29" s="63">
        <v>-39654</v>
      </c>
    </row>
    <row r="30" spans="4:6" s="11" customFormat="1" ht="12.75">
      <c r="D30" s="10">
        <f>SUM(D26:D29)</f>
        <v>21265</v>
      </c>
      <c r="E30" s="10"/>
      <c r="F30" s="10">
        <f>SUM(F26:F29)</f>
        <v>21202</v>
      </c>
    </row>
    <row r="31" spans="1:6" s="11" customFormat="1" ht="12.75">
      <c r="A31" s="18" t="s">
        <v>45</v>
      </c>
      <c r="E31" s="10"/>
      <c r="F31" s="10"/>
    </row>
    <row r="32" spans="1:6" s="11" customFormat="1" ht="12.75">
      <c r="A32" s="18" t="s">
        <v>44</v>
      </c>
      <c r="C32" s="18"/>
      <c r="E32" s="10"/>
      <c r="F32" s="10"/>
    </row>
    <row r="33" spans="1:6" s="11" customFormat="1" ht="12.75">
      <c r="A33" s="18"/>
      <c r="B33" s="11" t="s">
        <v>0</v>
      </c>
      <c r="C33" s="18"/>
      <c r="D33" s="57">
        <v>4576</v>
      </c>
      <c r="E33" s="10"/>
      <c r="F33" s="57">
        <v>4576</v>
      </c>
    </row>
    <row r="34" spans="1:6" s="11" customFormat="1" ht="12.75">
      <c r="A34" s="18"/>
      <c r="B34" s="11" t="s">
        <v>39</v>
      </c>
      <c r="C34" s="18"/>
      <c r="D34" s="59">
        <f>382-252</f>
        <v>130</v>
      </c>
      <c r="E34" s="10"/>
      <c r="F34" s="59">
        <v>199</v>
      </c>
    </row>
    <row r="35" spans="1:6" s="11" customFormat="1" ht="12.75">
      <c r="A35" s="18"/>
      <c r="B35" s="11" t="s">
        <v>38</v>
      </c>
      <c r="C35" s="18"/>
      <c r="D35" s="59">
        <f>1036-878</f>
        <v>158</v>
      </c>
      <c r="E35" s="10"/>
      <c r="F35" s="59">
        <v>232</v>
      </c>
    </row>
    <row r="36" spans="1:6" s="11" customFormat="1" ht="12.75">
      <c r="A36" s="18"/>
      <c r="B36" s="11" t="s">
        <v>91</v>
      </c>
      <c r="C36" s="18"/>
      <c r="D36" s="59">
        <v>923</v>
      </c>
      <c r="E36" s="10"/>
      <c r="F36" s="59">
        <v>923</v>
      </c>
    </row>
    <row r="37" spans="1:6" s="11" customFormat="1" ht="12.75">
      <c r="A37" s="18"/>
      <c r="C37" s="18"/>
      <c r="D37" s="57">
        <f>SUM(D33:D36)</f>
        <v>5787</v>
      </c>
      <c r="E37" s="10"/>
      <c r="F37" s="57">
        <f>SUM(F33:F36)</f>
        <v>5930</v>
      </c>
    </row>
    <row r="38" spans="1:6" s="11" customFormat="1" ht="12.75">
      <c r="A38" s="18" t="s">
        <v>43</v>
      </c>
      <c r="C38" s="18"/>
      <c r="D38" s="57"/>
      <c r="E38" s="10"/>
      <c r="F38" s="57"/>
    </row>
    <row r="39" spans="2:6" s="11" customFormat="1" ht="12.75">
      <c r="B39" s="11" t="s">
        <v>97</v>
      </c>
      <c r="D39" s="59">
        <f>1567+300-180</f>
        <v>1687</v>
      </c>
      <c r="E39" s="10"/>
      <c r="F39" s="59">
        <v>1821</v>
      </c>
    </row>
    <row r="40" spans="2:6" s="11" customFormat="1" ht="12.75">
      <c r="B40" s="11" t="s">
        <v>42</v>
      </c>
      <c r="D40" s="59">
        <v>7183</v>
      </c>
      <c r="E40" s="10"/>
      <c r="F40" s="59">
        <v>7195</v>
      </c>
    </row>
    <row r="41" spans="2:6" s="11" customFormat="1" ht="12.75">
      <c r="B41" s="11" t="s">
        <v>41</v>
      </c>
      <c r="D41" s="59">
        <f>17+143+544+2-215</f>
        <v>491</v>
      </c>
      <c r="E41" s="10"/>
      <c r="F41" s="59">
        <f>1127+2</f>
        <v>1129</v>
      </c>
    </row>
    <row r="42" spans="2:6" s="11" customFormat="1" ht="12.75" hidden="1">
      <c r="B42" s="11" t="s">
        <v>40</v>
      </c>
      <c r="D42" s="59">
        <v>0</v>
      </c>
      <c r="E42" s="10"/>
      <c r="F42" s="59">
        <v>0</v>
      </c>
    </row>
    <row r="43" spans="2:6" s="11" customFormat="1" ht="12.75">
      <c r="B43" s="11" t="s">
        <v>39</v>
      </c>
      <c r="D43" s="59">
        <f>88+164</f>
        <v>252</v>
      </c>
      <c r="E43" s="10"/>
      <c r="F43" s="59">
        <v>252</v>
      </c>
    </row>
    <row r="44" spans="2:6" s="11" customFormat="1" ht="12.75">
      <c r="B44" s="11" t="s">
        <v>38</v>
      </c>
      <c r="D44" s="59">
        <v>878</v>
      </c>
      <c r="E44" s="10"/>
      <c r="F44" s="59">
        <v>875</v>
      </c>
    </row>
    <row r="45" spans="2:6" s="11" customFormat="1" ht="12.75">
      <c r="B45" s="11" t="s">
        <v>37</v>
      </c>
      <c r="D45" s="59">
        <f>2285-300+97</f>
        <v>2082</v>
      </c>
      <c r="E45" s="10"/>
      <c r="F45" s="59">
        <v>1777</v>
      </c>
    </row>
    <row r="46" spans="2:13" s="11" customFormat="1" ht="12.75" hidden="1">
      <c r="B46" s="11" t="s">
        <v>11</v>
      </c>
      <c r="D46" s="59">
        <v>0</v>
      </c>
      <c r="E46" s="10"/>
      <c r="F46" s="59">
        <v>0</v>
      </c>
      <c r="K46" s="17"/>
      <c r="L46" s="17"/>
      <c r="M46" s="17"/>
    </row>
    <row r="47" spans="4:13" s="11" customFormat="1" ht="12.75">
      <c r="D47" s="61">
        <f>SUM(D39:D46)</f>
        <v>12573</v>
      </c>
      <c r="E47" s="10"/>
      <c r="F47" s="61">
        <f>SUM(F39:F46)</f>
        <v>13049</v>
      </c>
      <c r="K47" s="17"/>
      <c r="L47" s="17"/>
      <c r="M47" s="17"/>
    </row>
    <row r="48" spans="1:13" s="11" customFormat="1" ht="12.75">
      <c r="A48" s="11" t="s">
        <v>36</v>
      </c>
      <c r="B48" s="18"/>
      <c r="C48" s="18"/>
      <c r="D48" s="64">
        <f>+D47+D37</f>
        <v>18360</v>
      </c>
      <c r="E48" s="10"/>
      <c r="F48" s="64">
        <f>+F47+F37</f>
        <v>18979</v>
      </c>
      <c r="K48" s="17"/>
      <c r="L48" s="17"/>
      <c r="M48" s="17"/>
    </row>
    <row r="49" spans="1:13" s="11" customFormat="1" ht="13.5" thickBot="1">
      <c r="A49" s="11" t="s">
        <v>35</v>
      </c>
      <c r="D49" s="65">
        <f>+D48+D30</f>
        <v>39625</v>
      </c>
      <c r="E49" s="10"/>
      <c r="F49" s="65">
        <f>+F48+F30</f>
        <v>40181</v>
      </c>
      <c r="K49" s="17"/>
      <c r="L49" s="17"/>
      <c r="M49" s="17"/>
    </row>
    <row r="50" spans="5:13" s="11" customFormat="1" ht="13.5" thickTop="1">
      <c r="E50" s="10"/>
      <c r="F50" s="10"/>
      <c r="J50" s="17"/>
      <c r="K50" s="17"/>
      <c r="L50" s="17"/>
      <c r="M50" s="17"/>
    </row>
    <row r="51" spans="1:13" s="11" customFormat="1" ht="12.75">
      <c r="A51" s="11" t="s">
        <v>34</v>
      </c>
      <c r="E51" s="10"/>
      <c r="F51" s="10"/>
      <c r="J51" s="17"/>
      <c r="K51" s="17"/>
      <c r="L51" s="17"/>
      <c r="M51" s="17"/>
    </row>
    <row r="52" spans="2:13" s="11" customFormat="1" ht="12.75">
      <c r="B52" s="11" t="s">
        <v>33</v>
      </c>
      <c r="E52" s="10"/>
      <c r="F52" s="10"/>
      <c r="J52" s="17"/>
      <c r="K52" s="17"/>
      <c r="L52" s="17"/>
      <c r="M52" s="17"/>
    </row>
    <row r="53" spans="2:13" s="11" customFormat="1" ht="13.5" thickBot="1">
      <c r="B53" s="11" t="s">
        <v>32</v>
      </c>
      <c r="D53" s="66">
        <f>+D30/60000*100</f>
        <v>35.44166666666666</v>
      </c>
      <c r="E53" s="10"/>
      <c r="F53" s="66">
        <f>+F30/60000*100</f>
        <v>35.336666666666666</v>
      </c>
      <c r="J53" s="17"/>
      <c r="K53" s="17"/>
      <c r="L53" s="17"/>
      <c r="M53" s="17"/>
    </row>
    <row r="54" spans="5:13" s="11" customFormat="1" ht="13.5" thickTop="1">
      <c r="E54" s="10"/>
      <c r="F54" s="10"/>
      <c r="J54" s="17"/>
      <c r="K54" s="17"/>
      <c r="L54" s="17"/>
      <c r="M54" s="17"/>
    </row>
    <row r="55" spans="2:9" ht="12.75">
      <c r="B55" s="16"/>
      <c r="C55" s="16"/>
      <c r="D55" s="67"/>
      <c r="E55" s="16"/>
      <c r="F55" s="16"/>
      <c r="I55" s="11"/>
    </row>
    <row r="56" spans="5:9" ht="12.75">
      <c r="E56" s="16"/>
      <c r="F56" s="16"/>
      <c r="I56" s="11"/>
    </row>
    <row r="57" ht="12.75">
      <c r="I57" s="11"/>
    </row>
    <row r="58" spans="4:9" ht="12.75">
      <c r="D58" s="68"/>
      <c r="E58" s="16"/>
      <c r="F58" s="16"/>
      <c r="I58" s="11"/>
    </row>
    <row r="59" spans="5:9" ht="12.75">
      <c r="E59" s="16"/>
      <c r="F59" s="16"/>
      <c r="I59" s="11"/>
    </row>
    <row r="60" spans="4:9" ht="12.75">
      <c r="D60" s="69">
        <f>+D49-D23</f>
        <v>0</v>
      </c>
      <c r="E60" s="16"/>
      <c r="F60" s="69">
        <f>+F49-F23</f>
        <v>0</v>
      </c>
      <c r="I60" s="11"/>
    </row>
    <row r="61" spans="5:6" ht="12.75">
      <c r="E61" s="16"/>
      <c r="F61" s="16"/>
    </row>
    <row r="62" spans="5:6" ht="12.75">
      <c r="E62" s="16"/>
      <c r="F62" s="16"/>
    </row>
    <row r="63" spans="5:6" ht="12.75">
      <c r="E63" s="16"/>
      <c r="F63" s="16"/>
    </row>
    <row r="64" spans="5:6" ht="12.75">
      <c r="E64" s="16"/>
      <c r="F64" s="16"/>
    </row>
    <row r="65" spans="5:6" ht="12.75">
      <c r="E65" s="16"/>
      <c r="F65" s="16"/>
    </row>
    <row r="66" spans="5:6" ht="12.75">
      <c r="E66" s="16"/>
      <c r="F66" s="16"/>
    </row>
    <row r="67" spans="5:6" ht="12.75">
      <c r="E67" s="16"/>
      <c r="F67" s="16"/>
    </row>
    <row r="68" spans="5:6" ht="12.75">
      <c r="E68" s="16"/>
      <c r="F68" s="16"/>
    </row>
    <row r="69" spans="5:6" ht="12.75">
      <c r="E69" s="16"/>
      <c r="F69" s="16"/>
    </row>
    <row r="70" spans="5:6" ht="12.75">
      <c r="E70" s="16"/>
      <c r="F70" s="16"/>
    </row>
    <row r="71" spans="5:6" ht="12.75">
      <c r="E71" s="16"/>
      <c r="F71" s="16"/>
    </row>
    <row r="72" spans="5:6" ht="12.75">
      <c r="E72" s="16"/>
      <c r="F72" s="16"/>
    </row>
    <row r="73" spans="5:6" ht="12.75">
      <c r="E73" s="16"/>
      <c r="F73" s="16"/>
    </row>
    <row r="74" spans="5:6" ht="12.75">
      <c r="E74" s="16"/>
      <c r="F74" s="16"/>
    </row>
    <row r="75" spans="5:6" ht="12.75">
      <c r="E75" s="16"/>
      <c r="F75" s="16"/>
    </row>
    <row r="76" spans="5:6" ht="12.75">
      <c r="E76" s="16"/>
      <c r="F76" s="16"/>
    </row>
    <row r="77" spans="5:6" ht="12.75">
      <c r="E77" s="16"/>
      <c r="F77" s="16"/>
    </row>
    <row r="78" spans="5:6" ht="12.75">
      <c r="E78" s="16"/>
      <c r="F78" s="16"/>
    </row>
    <row r="79" spans="5:6" ht="12.75">
      <c r="E79" s="16"/>
      <c r="F79" s="16"/>
    </row>
    <row r="80" spans="5:6" ht="12.75">
      <c r="E80" s="16"/>
      <c r="F80" s="16"/>
    </row>
    <row r="81" spans="5:6" ht="12.75">
      <c r="E81" s="16"/>
      <c r="F81" s="16"/>
    </row>
    <row r="82" spans="5:6" ht="12.75">
      <c r="E82" s="16"/>
      <c r="F82" s="16"/>
    </row>
    <row r="83" spans="5:6" ht="12.75">
      <c r="E83" s="16"/>
      <c r="F83" s="16"/>
    </row>
    <row r="84" spans="5:6" ht="12.75">
      <c r="E84" s="16"/>
      <c r="F84" s="16"/>
    </row>
    <row r="85" spans="5:6" ht="12.75">
      <c r="E85" s="16"/>
      <c r="F85" s="16"/>
    </row>
    <row r="86" spans="5:6" ht="12.75">
      <c r="E86" s="16"/>
      <c r="F86" s="16"/>
    </row>
    <row r="87" spans="5:6" ht="12.75">
      <c r="E87" s="16"/>
      <c r="F87" s="16"/>
    </row>
    <row r="88" spans="5:6" ht="12.75">
      <c r="E88" s="16"/>
      <c r="F88" s="16"/>
    </row>
  </sheetData>
  <sheetProtection password="E7B9" sheet="1"/>
  <printOptions/>
  <pageMargins left="0.24" right="0.31" top="0.82" bottom="1" header="0.5" footer="0.5"/>
  <pageSetup horizontalDpi="600" verticalDpi="600" orientation="portrait" paperSize="9"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79"/>
  <sheetViews>
    <sheetView zoomScalePageLayoutView="0" workbookViewId="0" topLeftCell="A1">
      <selection activeCell="C60" sqref="C60"/>
    </sheetView>
  </sheetViews>
  <sheetFormatPr defaultColWidth="9.140625" defaultRowHeight="12.75"/>
  <cols>
    <col min="1" max="1" width="53.28125" style="5" customWidth="1"/>
    <col min="2" max="2" width="2.421875" style="5" customWidth="1"/>
    <col min="3" max="3" width="13.7109375" style="7" customWidth="1"/>
    <col min="4" max="4" width="1.7109375" style="5" customWidth="1"/>
    <col min="5" max="5" width="15.140625" style="5" bestFit="1" customWidth="1"/>
    <col min="6" max="6" width="1.57421875" style="5" customWidth="1"/>
    <col min="7" max="16384" width="9.140625" style="5" customWidth="1"/>
  </cols>
  <sheetData>
    <row r="1" ht="12.75">
      <c r="A1" s="13" t="s">
        <v>6</v>
      </c>
    </row>
    <row r="2" ht="12.75">
      <c r="A2" s="13" t="s">
        <v>92</v>
      </c>
    </row>
    <row r="4" ht="12.75">
      <c r="A4" s="32" t="s">
        <v>98</v>
      </c>
    </row>
    <row r="5" spans="1:5" ht="11.25">
      <c r="A5" s="15"/>
      <c r="C5" s="6"/>
      <c r="E5" s="6"/>
    </row>
    <row r="6" spans="1:5" ht="12.75">
      <c r="A6" s="15"/>
      <c r="C6" s="12" t="s">
        <v>77</v>
      </c>
      <c r="D6" s="12"/>
      <c r="E6" s="12" t="s">
        <v>77</v>
      </c>
    </row>
    <row r="7" spans="1:5" ht="12.75">
      <c r="A7" s="15"/>
      <c r="C7" s="12" t="s">
        <v>24</v>
      </c>
      <c r="D7" s="13"/>
      <c r="E7" s="12" t="s">
        <v>25</v>
      </c>
    </row>
    <row r="8" spans="1:5" ht="12.75">
      <c r="A8" s="15"/>
      <c r="C8" s="12" t="s">
        <v>21</v>
      </c>
      <c r="D8" s="13"/>
      <c r="E8" s="12" t="s">
        <v>20</v>
      </c>
    </row>
    <row r="9" spans="1:5" ht="12.75">
      <c r="A9" s="15"/>
      <c r="C9" s="12" t="s">
        <v>59</v>
      </c>
      <c r="D9" s="13"/>
      <c r="E9" s="12" t="s">
        <v>58</v>
      </c>
    </row>
    <row r="10" spans="1:5" ht="12.75">
      <c r="A10" s="15"/>
      <c r="B10" s="15"/>
      <c r="C10" s="30" t="s">
        <v>118</v>
      </c>
      <c r="D10" s="31"/>
      <c r="E10" s="30" t="s">
        <v>109</v>
      </c>
    </row>
    <row r="11" spans="1:5" ht="12.75">
      <c r="A11" s="15"/>
      <c r="C11" s="12" t="s">
        <v>19</v>
      </c>
      <c r="D11" s="12"/>
      <c r="E11" s="12" t="s">
        <v>19</v>
      </c>
    </row>
    <row r="12" spans="1:3" ht="11.25">
      <c r="A12" s="15"/>
      <c r="C12" s="5"/>
    </row>
    <row r="13" spans="1:5" ht="13.5">
      <c r="A13" s="25" t="s">
        <v>76</v>
      </c>
      <c r="B13" s="27"/>
      <c r="C13" s="70"/>
      <c r="D13" s="7"/>
      <c r="E13" s="70"/>
    </row>
    <row r="14" spans="1:5" ht="11.25">
      <c r="A14" s="29"/>
      <c r="B14" s="27"/>
      <c r="C14" s="70"/>
      <c r="D14" s="7"/>
      <c r="E14" s="70"/>
    </row>
    <row r="15" spans="1:5" ht="13.5">
      <c r="A15" s="24" t="s">
        <v>1</v>
      </c>
      <c r="B15" s="27"/>
      <c r="C15" s="23">
        <f>'IS'!F36</f>
        <v>63</v>
      </c>
      <c r="D15" s="21"/>
      <c r="E15" s="23">
        <v>263</v>
      </c>
    </row>
    <row r="16" spans="1:5" ht="12">
      <c r="A16" s="27"/>
      <c r="B16" s="27"/>
      <c r="C16" s="23"/>
      <c r="D16" s="21"/>
      <c r="E16" s="23"/>
    </row>
    <row r="17" spans="1:5" ht="13.5">
      <c r="A17" s="24" t="s">
        <v>75</v>
      </c>
      <c r="B17" s="27"/>
      <c r="C17" s="23"/>
      <c r="D17" s="21"/>
      <c r="E17" s="23"/>
    </row>
    <row r="18" spans="1:5" ht="13.5">
      <c r="A18" s="24" t="s">
        <v>128</v>
      </c>
      <c r="B18" s="27"/>
      <c r="C18" s="23">
        <v>0</v>
      </c>
      <c r="D18" s="21"/>
      <c r="E18" s="23">
        <v>86</v>
      </c>
    </row>
    <row r="19" spans="1:5" ht="13.5">
      <c r="A19" s="24" t="s">
        <v>10</v>
      </c>
      <c r="B19" s="27"/>
      <c r="C19" s="23">
        <f>+'BS'!F14-'BS'!D14</f>
        <v>293</v>
      </c>
      <c r="D19" s="21"/>
      <c r="E19" s="23">
        <v>1344</v>
      </c>
    </row>
    <row r="20" spans="1:5" ht="13.5">
      <c r="A20" s="24" t="s">
        <v>127</v>
      </c>
      <c r="C20" s="23">
        <v>0</v>
      </c>
      <c r="D20" s="21"/>
      <c r="E20" s="23">
        <v>8</v>
      </c>
    </row>
    <row r="21" spans="1:5" ht="13.5">
      <c r="A21" s="50" t="s">
        <v>129</v>
      </c>
      <c r="C21" s="23">
        <v>0</v>
      </c>
      <c r="D21" s="21"/>
      <c r="E21" s="23">
        <v>172</v>
      </c>
    </row>
    <row r="22" spans="1:5" ht="13.5">
      <c r="A22" s="50" t="s">
        <v>130</v>
      </c>
      <c r="C22" s="23">
        <v>-2</v>
      </c>
      <c r="D22" s="20"/>
      <c r="E22" s="104">
        <v>-5</v>
      </c>
    </row>
    <row r="23" spans="1:5" ht="13.5">
      <c r="A23" s="24" t="s">
        <v>74</v>
      </c>
      <c r="B23" s="27"/>
      <c r="C23" s="71">
        <f>-'IS'!F28</f>
        <v>154</v>
      </c>
      <c r="D23" s="21"/>
      <c r="E23" s="71">
        <v>476</v>
      </c>
    </row>
    <row r="24" spans="1:5" ht="13.5">
      <c r="A24" s="24" t="s">
        <v>3</v>
      </c>
      <c r="B24" s="27"/>
      <c r="C24" s="23">
        <f>SUM(C15:C23)</f>
        <v>508</v>
      </c>
      <c r="D24" s="21"/>
      <c r="E24" s="23">
        <f>SUM(E15:E23)</f>
        <v>2344</v>
      </c>
    </row>
    <row r="25" spans="1:5" ht="12">
      <c r="A25" s="27"/>
      <c r="B25" s="27"/>
      <c r="C25" s="23"/>
      <c r="D25" s="21"/>
      <c r="E25" s="23"/>
    </row>
    <row r="26" spans="1:5" ht="13.5">
      <c r="A26" s="24" t="s">
        <v>4</v>
      </c>
      <c r="B26" s="27"/>
      <c r="C26" s="23">
        <f>-'BS'!D18+'BS'!F18</f>
        <v>-193</v>
      </c>
      <c r="D26" s="21"/>
      <c r="E26" s="23">
        <v>-602</v>
      </c>
    </row>
    <row r="27" spans="1:5" ht="13.5">
      <c r="A27" s="24" t="s">
        <v>105</v>
      </c>
      <c r="B27" s="27"/>
      <c r="C27" s="23">
        <f>(-'BS'!D19+'BS'!F19-'BS'!D20+'BS'!F20)-C22</f>
        <v>436</v>
      </c>
      <c r="D27" s="21"/>
      <c r="E27" s="23">
        <v>-790</v>
      </c>
    </row>
    <row r="28" spans="1:5" ht="13.5">
      <c r="A28" s="24" t="s">
        <v>135</v>
      </c>
      <c r="B28" s="27"/>
      <c r="C28" s="71">
        <f>-'BS'!F33-'BS'!F39-'BS'!F40-'BS'!F41+'BS'!D33+'BS'!D39+'BS'!D40+'BS'!D41-'BS'!F46+'BS'!D46</f>
        <v>-784</v>
      </c>
      <c r="D28" s="21"/>
      <c r="E28" s="71">
        <v>195</v>
      </c>
    </row>
    <row r="29" spans="1:5" ht="13.5">
      <c r="A29" s="24" t="s">
        <v>136</v>
      </c>
      <c r="B29" s="27"/>
      <c r="C29" s="23">
        <f>SUM(C24:C28)</f>
        <v>-33</v>
      </c>
      <c r="D29" s="21"/>
      <c r="E29" s="23">
        <f>SUM(E24:E28)</f>
        <v>1147</v>
      </c>
    </row>
    <row r="30" spans="1:5" ht="13.5">
      <c r="A30" s="24"/>
      <c r="B30" s="27"/>
      <c r="C30" s="20"/>
      <c r="D30" s="20"/>
      <c r="E30" s="20"/>
    </row>
    <row r="31" spans="1:5" ht="13.5">
      <c r="A31" s="24" t="s">
        <v>73</v>
      </c>
      <c r="B31" s="27"/>
      <c r="C31" s="23">
        <f>+'IS'!F28</f>
        <v>-154</v>
      </c>
      <c r="D31" s="21"/>
      <c r="E31" s="23">
        <v>-476</v>
      </c>
    </row>
    <row r="32" spans="1:5" ht="13.5">
      <c r="A32" s="24" t="s">
        <v>134</v>
      </c>
      <c r="B32" s="27"/>
      <c r="C32" s="71">
        <v>0</v>
      </c>
      <c r="D32" s="21"/>
      <c r="E32" s="71">
        <v>2</v>
      </c>
    </row>
    <row r="33" spans="1:5" ht="13.5">
      <c r="A33" s="25" t="s">
        <v>137</v>
      </c>
      <c r="B33" s="27"/>
      <c r="C33" s="23">
        <f>SUM(C29:C32)</f>
        <v>-187</v>
      </c>
      <c r="D33" s="21"/>
      <c r="E33" s="23">
        <f>SUM(E29:E32)</f>
        <v>673</v>
      </c>
    </row>
    <row r="34" spans="1:5" ht="13.5">
      <c r="A34" s="25"/>
      <c r="B34" s="27"/>
      <c r="C34" s="23"/>
      <c r="D34" s="21"/>
      <c r="E34" s="23"/>
    </row>
    <row r="35" spans="1:5" ht="13.5">
      <c r="A35" s="24"/>
      <c r="B35" s="27"/>
      <c r="C35" s="23"/>
      <c r="D35" s="21"/>
      <c r="E35" s="23"/>
    </row>
    <row r="36" spans="1:5" ht="13.5">
      <c r="A36" s="25" t="s">
        <v>72</v>
      </c>
      <c r="B36" s="27"/>
      <c r="C36" s="23"/>
      <c r="D36" s="21"/>
      <c r="E36" s="23"/>
    </row>
    <row r="37" spans="1:5" ht="13.5">
      <c r="A37" s="24" t="s">
        <v>12</v>
      </c>
      <c r="B37" s="27"/>
      <c r="C37" s="72">
        <v>0</v>
      </c>
      <c r="D37" s="21"/>
      <c r="E37" s="72">
        <v>-61</v>
      </c>
    </row>
    <row r="38" spans="1:5" ht="13.5">
      <c r="A38" s="28" t="s">
        <v>71</v>
      </c>
      <c r="B38" s="27"/>
      <c r="C38" s="23">
        <f>+C37</f>
        <v>0</v>
      </c>
      <c r="D38" s="73"/>
      <c r="E38" s="23">
        <f>SUM(E37)</f>
        <v>-61</v>
      </c>
    </row>
    <row r="39" spans="1:5" ht="13.5">
      <c r="A39" s="28"/>
      <c r="B39" s="27"/>
      <c r="C39" s="23"/>
      <c r="D39" s="73"/>
      <c r="E39" s="23"/>
    </row>
    <row r="40" spans="1:5" ht="13.5">
      <c r="A40" s="25" t="s">
        <v>70</v>
      </c>
      <c r="B40" s="27"/>
      <c r="C40" s="23"/>
      <c r="D40" s="73"/>
      <c r="E40" s="23"/>
    </row>
    <row r="41" spans="1:5" ht="13.5">
      <c r="A41" s="24" t="s">
        <v>99</v>
      </c>
      <c r="B41" s="27"/>
      <c r="C41" s="72">
        <f>+'BS'!D34+'BS'!D35+'BS'!D42+'BS'!D43+'BS'!D44-'BS'!F34-'BS'!F35-'BS'!F42-'BS'!F43-'BS'!F44</f>
        <v>-140</v>
      </c>
      <c r="D41" s="73"/>
      <c r="E41" s="72">
        <v>-985</v>
      </c>
    </row>
    <row r="42" spans="1:5" ht="13.5">
      <c r="A42" s="25" t="s">
        <v>69</v>
      </c>
      <c r="B42" s="27"/>
      <c r="C42" s="71">
        <f>SUM(C41:C41)</f>
        <v>-140</v>
      </c>
      <c r="D42" s="73"/>
      <c r="E42" s="71">
        <f>SUM(E41:E41)</f>
        <v>-985</v>
      </c>
    </row>
    <row r="43" spans="1:5" ht="13.5">
      <c r="A43" s="25" t="s">
        <v>100</v>
      </c>
      <c r="B43" s="27"/>
      <c r="C43" s="23">
        <f>SUM(C33+C38+C42)</f>
        <v>-327</v>
      </c>
      <c r="D43" s="73"/>
      <c r="E43" s="23">
        <f>SUM(E33+E38+E42)</f>
        <v>-373</v>
      </c>
    </row>
    <row r="44" spans="1:5" ht="13.5">
      <c r="A44" s="25" t="s">
        <v>68</v>
      </c>
      <c r="B44" s="27"/>
      <c r="C44" s="23">
        <v>-1627</v>
      </c>
      <c r="D44" s="73"/>
      <c r="E44" s="23">
        <v>-1254</v>
      </c>
    </row>
    <row r="45" spans="1:5" ht="14.25" thickBot="1">
      <c r="A45" s="25" t="s">
        <v>67</v>
      </c>
      <c r="B45" s="27"/>
      <c r="C45" s="74">
        <f>SUM(C43:C44)</f>
        <v>-1954</v>
      </c>
      <c r="D45" s="73"/>
      <c r="E45" s="74">
        <f>SUM(E43:E44)</f>
        <v>-1627</v>
      </c>
    </row>
    <row r="46" spans="1:5" ht="14.25" thickTop="1">
      <c r="A46" s="24"/>
      <c r="B46" s="27"/>
      <c r="C46" s="23"/>
      <c r="D46" s="73"/>
      <c r="E46" s="23"/>
    </row>
    <row r="47" spans="1:5" ht="12">
      <c r="A47" s="26"/>
      <c r="C47" s="23"/>
      <c r="D47" s="20"/>
      <c r="E47" s="23"/>
    </row>
    <row r="48" spans="1:5" ht="13.5">
      <c r="A48" s="25" t="s">
        <v>66</v>
      </c>
      <c r="C48" s="23"/>
      <c r="D48" s="20"/>
      <c r="E48" s="23"/>
    </row>
    <row r="49" spans="1:5" ht="13.5">
      <c r="A49" s="25"/>
      <c r="C49" s="23"/>
      <c r="D49" s="20"/>
      <c r="E49" s="23"/>
    </row>
    <row r="50" spans="1:5" ht="13.5">
      <c r="A50" s="24" t="s">
        <v>50</v>
      </c>
      <c r="C50" s="23">
        <f>+'BS'!D21</f>
        <v>308</v>
      </c>
      <c r="D50" s="20"/>
      <c r="E50" s="23">
        <v>330</v>
      </c>
    </row>
    <row r="51" spans="1:5" ht="13.5">
      <c r="A51" s="24" t="s">
        <v>37</v>
      </c>
      <c r="C51" s="23">
        <f>-'BS'!D45</f>
        <v>-2082</v>
      </c>
      <c r="D51" s="20"/>
      <c r="E51" s="23">
        <v>-1777</v>
      </c>
    </row>
    <row r="52" spans="1:5" ht="13.5">
      <c r="A52" s="24" t="s">
        <v>131</v>
      </c>
      <c r="C52" s="23">
        <v>-180</v>
      </c>
      <c r="D52" s="20"/>
      <c r="E52" s="23">
        <v>-180</v>
      </c>
    </row>
    <row r="53" spans="1:5" ht="12.75" thickBot="1">
      <c r="A53" s="15"/>
      <c r="C53" s="75">
        <f>SUM(C50:C52)</f>
        <v>-1954</v>
      </c>
      <c r="D53" s="20"/>
      <c r="E53" s="75">
        <f>SUM(E50:E52)</f>
        <v>-1627</v>
      </c>
    </row>
    <row r="54" spans="3:5" ht="12.75" thickTop="1">
      <c r="C54" s="23"/>
      <c r="D54" s="20"/>
      <c r="E54" s="23"/>
    </row>
    <row r="55" spans="3:5" ht="12">
      <c r="C55" s="22"/>
      <c r="D55" s="20"/>
      <c r="E55" s="21"/>
    </row>
    <row r="56" spans="3:5" ht="12">
      <c r="C56" s="21"/>
      <c r="D56" s="20"/>
      <c r="E56" s="20"/>
    </row>
    <row r="57" spans="3:5" ht="12">
      <c r="C57" s="21"/>
      <c r="D57" s="20"/>
      <c r="E57" s="20"/>
    </row>
    <row r="58" spans="3:5" ht="12">
      <c r="C58" s="21"/>
      <c r="D58" s="20"/>
      <c r="E58" s="20"/>
    </row>
    <row r="60" spans="3:5" ht="12">
      <c r="C60" s="21"/>
      <c r="D60" s="20"/>
      <c r="E60" s="20"/>
    </row>
    <row r="61" spans="3:5" ht="12">
      <c r="C61" s="21"/>
      <c r="D61" s="20"/>
      <c r="E61" s="20"/>
    </row>
    <row r="62" spans="3:5" ht="12">
      <c r="C62" s="21">
        <f>+C45-C53</f>
        <v>0</v>
      </c>
      <c r="D62" s="20"/>
      <c r="E62" s="20"/>
    </row>
    <row r="63" spans="3:5" ht="12">
      <c r="C63" s="21"/>
      <c r="D63" s="20"/>
      <c r="E63" s="20"/>
    </row>
    <row r="64" spans="3:5" ht="12">
      <c r="C64" s="21"/>
      <c r="D64" s="20"/>
      <c r="E64" s="20"/>
    </row>
    <row r="65" spans="3:5" ht="12">
      <c r="C65" s="21"/>
      <c r="D65" s="20"/>
      <c r="E65" s="20"/>
    </row>
    <row r="66" spans="3:5" ht="12">
      <c r="C66" s="21"/>
      <c r="D66" s="20"/>
      <c r="E66" s="20"/>
    </row>
    <row r="67" spans="3:5" ht="12">
      <c r="C67" s="21"/>
      <c r="D67" s="20"/>
      <c r="E67" s="20"/>
    </row>
    <row r="68" spans="3:5" ht="12">
      <c r="C68" s="21"/>
      <c r="D68" s="20"/>
      <c r="E68" s="20"/>
    </row>
    <row r="69" spans="3:5" ht="12">
      <c r="C69" s="21"/>
      <c r="D69" s="20"/>
      <c r="E69" s="20"/>
    </row>
    <row r="70" spans="3:5" ht="12">
      <c r="C70" s="21"/>
      <c r="D70" s="20"/>
      <c r="E70" s="20"/>
    </row>
    <row r="71" spans="3:5" ht="12">
      <c r="C71" s="21"/>
      <c r="D71" s="20"/>
      <c r="E71" s="20"/>
    </row>
    <row r="72" spans="3:5" ht="12">
      <c r="C72" s="21"/>
      <c r="D72" s="20"/>
      <c r="E72" s="20"/>
    </row>
    <row r="73" spans="3:5" ht="12">
      <c r="C73" s="21"/>
      <c r="D73" s="20"/>
      <c r="E73" s="20"/>
    </row>
    <row r="74" spans="3:5" ht="12">
      <c r="C74" s="21"/>
      <c r="D74" s="20"/>
      <c r="E74" s="20"/>
    </row>
    <row r="75" spans="3:5" ht="12">
      <c r="C75" s="21"/>
      <c r="D75" s="20"/>
      <c r="E75" s="20"/>
    </row>
    <row r="76" spans="3:5" ht="12">
      <c r="C76" s="21"/>
      <c r="D76" s="20"/>
      <c r="E76" s="20"/>
    </row>
    <row r="77" spans="3:5" ht="12">
      <c r="C77" s="21"/>
      <c r="D77" s="20"/>
      <c r="E77" s="20"/>
    </row>
    <row r="78" spans="3:5" ht="12">
      <c r="C78" s="21"/>
      <c r="D78" s="20"/>
      <c r="E78" s="20"/>
    </row>
    <row r="79" spans="3:5" ht="12">
      <c r="C79" s="21"/>
      <c r="D79" s="20"/>
      <c r="E79" s="20"/>
    </row>
  </sheetData>
  <sheetProtection password="E7B9" sheet="1"/>
  <printOptions/>
  <pageMargins left="0.75" right="0.75" top="0.71" bottom="0.87" header="0.5" footer="0.34"/>
  <pageSetup fitToHeight="1" fitToWidth="1" horizontalDpi="600" verticalDpi="600" orientation="portrait" paperSize="9" scale="99" r:id="rId2"/>
  <headerFooter alignWithMargins="0">
    <oddFooter>&amp;CPage 3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A1" sqref="A1:F32"/>
    </sheetView>
  </sheetViews>
  <sheetFormatPr defaultColWidth="9.140625" defaultRowHeight="12.75"/>
  <cols>
    <col min="1" max="1" width="35.57421875" style="35" customWidth="1"/>
    <col min="2" max="5" width="14.7109375" style="35" customWidth="1"/>
    <col min="6" max="6" width="6.421875" style="35" customWidth="1"/>
    <col min="7" max="16384" width="9.140625" style="35" customWidth="1"/>
  </cols>
  <sheetData>
    <row r="1" ht="12.75">
      <c r="A1" s="13" t="s">
        <v>6</v>
      </c>
    </row>
    <row r="2" ht="12.75">
      <c r="A2" s="13" t="s">
        <v>92</v>
      </c>
    </row>
    <row r="4" ht="12.75">
      <c r="A4" s="32" t="s">
        <v>101</v>
      </c>
    </row>
    <row r="6" spans="2:6" s="32" customFormat="1" ht="12.75">
      <c r="B6" s="34" t="s">
        <v>7</v>
      </c>
      <c r="C6" s="34" t="s">
        <v>7</v>
      </c>
      <c r="D6" s="34" t="s">
        <v>81</v>
      </c>
      <c r="E6" s="34"/>
      <c r="F6" s="34"/>
    </row>
    <row r="7" spans="2:6" s="32" customFormat="1" ht="12.75">
      <c r="B7" s="34" t="s">
        <v>8</v>
      </c>
      <c r="C7" s="34" t="s">
        <v>9</v>
      </c>
      <c r="D7" s="34" t="s">
        <v>80</v>
      </c>
      <c r="E7" s="34" t="s">
        <v>79</v>
      </c>
      <c r="F7" s="34"/>
    </row>
    <row r="8" spans="2:6" s="32" customFormat="1" ht="12.75">
      <c r="B8" s="34" t="s">
        <v>78</v>
      </c>
      <c r="C8" s="34" t="s">
        <v>78</v>
      </c>
      <c r="D8" s="34" t="s">
        <v>78</v>
      </c>
      <c r="E8" s="34" t="s">
        <v>78</v>
      </c>
      <c r="F8" s="34"/>
    </row>
    <row r="9" spans="1:6" s="32" customFormat="1" ht="25.5">
      <c r="A9" s="33" t="s">
        <v>138</v>
      </c>
      <c r="B9" s="34"/>
      <c r="C9" s="34"/>
      <c r="D9" s="34"/>
      <c r="E9" s="34"/>
      <c r="F9" s="34"/>
    </row>
    <row r="10" spans="1:6" ht="17.25" customHeight="1">
      <c r="A10" s="35" t="s">
        <v>125</v>
      </c>
      <c r="B10" s="2">
        <v>60000</v>
      </c>
      <c r="C10" s="2">
        <v>856</v>
      </c>
      <c r="D10" s="2">
        <f>+'BS'!F29</f>
        <v>-39654</v>
      </c>
      <c r="E10" s="2">
        <f>SUM(B10:D10)</f>
        <v>21202</v>
      </c>
      <c r="F10" s="36"/>
    </row>
    <row r="11" spans="1:6" ht="17.25" customHeight="1">
      <c r="A11" s="85" t="s">
        <v>106</v>
      </c>
      <c r="B11" s="2">
        <v>0</v>
      </c>
      <c r="C11" s="2">
        <v>0</v>
      </c>
      <c r="D11" s="2">
        <f>+'IS'!F36</f>
        <v>63</v>
      </c>
      <c r="E11" s="2">
        <f>SUM(B11:D11)</f>
        <v>63</v>
      </c>
      <c r="F11" s="36"/>
    </row>
    <row r="12" spans="1:6" ht="17.25" customHeight="1" thickBot="1">
      <c r="A12" s="35" t="s">
        <v>126</v>
      </c>
      <c r="B12" s="76">
        <f>+B10-B11</f>
        <v>60000</v>
      </c>
      <c r="C12" s="76">
        <f>+C10-C11</f>
        <v>856</v>
      </c>
      <c r="D12" s="76">
        <f>+D10+D11</f>
        <v>-39591</v>
      </c>
      <c r="E12" s="76">
        <f>+E10+E11</f>
        <v>21265</v>
      </c>
      <c r="F12" s="37"/>
    </row>
    <row r="13" spans="2:6" ht="13.5" thickTop="1">
      <c r="B13" s="36"/>
      <c r="C13" s="36"/>
      <c r="D13" s="36"/>
      <c r="E13" s="36"/>
      <c r="F13" s="36"/>
    </row>
    <row r="14" spans="2:6" ht="12.75">
      <c r="B14" s="36"/>
      <c r="C14" s="36"/>
      <c r="D14" s="36"/>
      <c r="E14" s="36"/>
      <c r="F14" s="36"/>
    </row>
    <row r="15" spans="2:6" ht="12.75">
      <c r="B15" s="36"/>
      <c r="C15" s="36"/>
      <c r="D15" s="36"/>
      <c r="E15" s="36"/>
      <c r="F15" s="36"/>
    </row>
    <row r="16" spans="2:6" s="32" customFormat="1" ht="12.75">
      <c r="B16" s="34" t="s">
        <v>7</v>
      </c>
      <c r="C16" s="34" t="s">
        <v>7</v>
      </c>
      <c r="D16" s="34" t="s">
        <v>81</v>
      </c>
      <c r="E16" s="34"/>
      <c r="F16" s="34"/>
    </row>
    <row r="17" spans="2:6" s="32" customFormat="1" ht="12.75">
      <c r="B17" s="34" t="s">
        <v>8</v>
      </c>
      <c r="C17" s="34" t="s">
        <v>9</v>
      </c>
      <c r="D17" s="34" t="s">
        <v>80</v>
      </c>
      <c r="E17" s="34" t="s">
        <v>79</v>
      </c>
      <c r="F17" s="34"/>
    </row>
    <row r="18" spans="2:6" s="32" customFormat="1" ht="12.75">
      <c r="B18" s="34" t="s">
        <v>78</v>
      </c>
      <c r="C18" s="34" t="s">
        <v>78</v>
      </c>
      <c r="D18" s="34" t="s">
        <v>78</v>
      </c>
      <c r="E18" s="34" t="s">
        <v>78</v>
      </c>
      <c r="F18" s="34"/>
    </row>
    <row r="19" ht="25.5">
      <c r="A19" s="33" t="s">
        <v>124</v>
      </c>
    </row>
    <row r="20" spans="1:5" ht="16.5" customHeight="1">
      <c r="A20" s="35" t="s">
        <v>94</v>
      </c>
      <c r="B20" s="1">
        <v>60000</v>
      </c>
      <c r="C20" s="1">
        <v>856</v>
      </c>
      <c r="D20" s="1">
        <v>-39948</v>
      </c>
      <c r="E20" s="2">
        <v>20908</v>
      </c>
    </row>
    <row r="21" spans="1:5" ht="16.5" customHeight="1">
      <c r="A21" s="85" t="s">
        <v>106</v>
      </c>
      <c r="B21" s="1">
        <v>0</v>
      </c>
      <c r="C21" s="1">
        <v>0</v>
      </c>
      <c r="D21" s="1">
        <v>42</v>
      </c>
      <c r="E21" s="2">
        <v>42</v>
      </c>
    </row>
    <row r="22" spans="1:6" ht="16.5" customHeight="1" thickBot="1">
      <c r="A22" s="35" t="s">
        <v>139</v>
      </c>
      <c r="B22" s="76">
        <f>+B20-B21</f>
        <v>60000</v>
      </c>
      <c r="C22" s="76">
        <f>+C20-C21</f>
        <v>856</v>
      </c>
      <c r="D22" s="76">
        <f>+D20+D21</f>
        <v>-39906</v>
      </c>
      <c r="E22" s="76">
        <f>+E20+E21</f>
        <v>20950</v>
      </c>
      <c r="F22" s="38"/>
    </row>
    <row r="23" ht="13.5" thickTop="1"/>
  </sheetData>
  <sheetProtection password="E7B9" sheet="1"/>
  <printOptions/>
  <pageMargins left="0.75" right="0.75" top="1" bottom="1" header="0.5" footer="0.5"/>
  <pageSetup fitToHeight="1" fitToWidth="1" horizontalDpi="600" verticalDpi="600" orientation="portrait" paperSize="9" scale="87" r:id="rId2"/>
  <headerFooter alignWithMargins="0">
    <oddFooter>&amp;CPage 4</oddFooter>
  </headerFooter>
  <drawing r:id="rId1"/>
</worksheet>
</file>

<file path=xl/worksheets/sheet5.xml><?xml version="1.0" encoding="utf-8"?>
<worksheet xmlns="http://schemas.openxmlformats.org/spreadsheetml/2006/main" xmlns:r="http://schemas.openxmlformats.org/officeDocument/2006/relationships">
  <dimension ref="A1:H280"/>
  <sheetViews>
    <sheetView zoomScalePageLayoutView="0" workbookViewId="0" topLeftCell="A264">
      <selection activeCell="J282" sqref="J282"/>
    </sheetView>
  </sheetViews>
  <sheetFormatPr defaultColWidth="9.140625" defaultRowHeight="12.75"/>
  <cols>
    <col min="1" max="1" width="13.421875" style="35" customWidth="1"/>
    <col min="2" max="2" width="14.421875" style="35" customWidth="1"/>
    <col min="3" max="3" width="14.7109375" style="35" customWidth="1"/>
    <col min="4" max="5" width="14.57421875" style="35" customWidth="1"/>
    <col min="6" max="6" width="16.00390625" style="35" customWidth="1"/>
    <col min="7" max="16384" width="9.140625" style="35" customWidth="1"/>
  </cols>
  <sheetData>
    <row r="1" ht="12.75">
      <c r="A1" s="13" t="s">
        <v>6</v>
      </c>
    </row>
    <row r="2" ht="12.75">
      <c r="A2" s="13" t="s">
        <v>92</v>
      </c>
    </row>
    <row r="4" ht="12.75">
      <c r="A4" s="103" t="s">
        <v>82</v>
      </c>
    </row>
    <row r="49" ht="14.25" customHeight="1"/>
    <row r="50" ht="22.5" customHeight="1"/>
    <row r="54" ht="19.5" customHeight="1"/>
    <row r="56" ht="20.25" customHeight="1"/>
    <row r="58" ht="24" customHeight="1"/>
    <row r="67" ht="6.75" customHeight="1"/>
    <row r="70" ht="23.25" customHeight="1"/>
    <row r="73" ht="9.75" customHeight="1"/>
    <row r="74" ht="8.25" customHeight="1"/>
    <row r="87" spans="4:6" ht="12.75">
      <c r="D87" s="12"/>
      <c r="E87" s="12"/>
      <c r="F87" s="12"/>
    </row>
    <row r="88" spans="4:6" ht="12.75">
      <c r="D88" s="12" t="s">
        <v>24</v>
      </c>
      <c r="E88" s="12"/>
      <c r="F88" s="12"/>
    </row>
    <row r="89" spans="1:6" ht="12.75">
      <c r="A89" s="11"/>
      <c r="D89" s="12" t="s">
        <v>21</v>
      </c>
      <c r="E89" s="12"/>
      <c r="F89" s="12"/>
    </row>
    <row r="90" spans="4:6" ht="12.75">
      <c r="D90" s="14" t="s">
        <v>118</v>
      </c>
      <c r="E90" s="12"/>
      <c r="F90" s="14"/>
    </row>
    <row r="91" spans="4:6" ht="12.75">
      <c r="D91" s="12" t="s">
        <v>19</v>
      </c>
      <c r="E91" s="13"/>
      <c r="F91" s="12"/>
    </row>
    <row r="92" spans="2:4" ht="12.75">
      <c r="B92" s="35" t="s">
        <v>107</v>
      </c>
      <c r="D92" s="1">
        <v>1976</v>
      </c>
    </row>
    <row r="93" spans="2:4" ht="12.75">
      <c r="B93" s="35" t="s">
        <v>108</v>
      </c>
      <c r="D93" s="1">
        <v>3792</v>
      </c>
    </row>
    <row r="94" spans="2:4" ht="13.5" thickBot="1">
      <c r="B94" s="82"/>
      <c r="D94" s="54">
        <f>SUM(D92:D93)</f>
        <v>5768</v>
      </c>
    </row>
    <row r="95" ht="8.25" customHeight="1" thickTop="1"/>
    <row r="107" ht="16.5" customHeight="1"/>
    <row r="119" ht="7.5" customHeight="1"/>
    <row r="121" ht="11.25" customHeight="1"/>
    <row r="122" spans="5:7" ht="12.75">
      <c r="E122" s="80" t="s">
        <v>27</v>
      </c>
      <c r="F122" s="80"/>
      <c r="G122" s="79"/>
    </row>
    <row r="123" ht="12.75">
      <c r="F123" s="12" t="s">
        <v>25</v>
      </c>
    </row>
    <row r="124" spans="4:6" ht="12.75">
      <c r="D124" s="12" t="s">
        <v>24</v>
      </c>
      <c r="F124" s="12" t="s">
        <v>23</v>
      </c>
    </row>
    <row r="125" spans="4:6" ht="12.75">
      <c r="D125" s="12" t="s">
        <v>22</v>
      </c>
      <c r="F125" s="12" t="s">
        <v>22</v>
      </c>
    </row>
    <row r="126" spans="4:6" ht="12.75">
      <c r="D126" s="14" t="str">
        <f>'IS'!F17</f>
        <v>31/03/2011</v>
      </c>
      <c r="F126" s="14" t="str">
        <f>'IS'!H17</f>
        <v>31/03/2010</v>
      </c>
    </row>
    <row r="127" spans="1:6" ht="12.75">
      <c r="A127" s="78"/>
      <c r="D127" s="12" t="s">
        <v>19</v>
      </c>
      <c r="F127" s="12" t="s">
        <v>19</v>
      </c>
    </row>
    <row r="128" spans="2:8" ht="12.75">
      <c r="B128" s="35" t="s">
        <v>18</v>
      </c>
      <c r="D128" s="1">
        <f>+'IS'!B20</f>
        <v>5768</v>
      </c>
      <c r="F128" s="1">
        <f>+'IS'!D20</f>
        <v>5656</v>
      </c>
      <c r="H128" s="83"/>
    </row>
    <row r="130" spans="2:6" ht="12.75">
      <c r="B130" s="35" t="s">
        <v>104</v>
      </c>
      <c r="D130" s="1">
        <f>+'IS'!B30</f>
        <v>63</v>
      </c>
      <c r="F130" s="1">
        <f>+'IS'!D30</f>
        <v>42</v>
      </c>
    </row>
    <row r="146" ht="9" customHeight="1"/>
    <row r="147" spans="5:7" ht="12.75">
      <c r="E147" s="80" t="s">
        <v>27</v>
      </c>
      <c r="F147" s="80"/>
      <c r="G147" s="79"/>
    </row>
    <row r="148" ht="12.75">
      <c r="F148" s="12" t="s">
        <v>141</v>
      </c>
    </row>
    <row r="149" spans="4:6" ht="12.75">
      <c r="D149" s="12" t="s">
        <v>24</v>
      </c>
      <c r="F149" s="12" t="s">
        <v>140</v>
      </c>
    </row>
    <row r="150" spans="4:6" ht="12.75">
      <c r="D150" s="12" t="s">
        <v>22</v>
      </c>
      <c r="F150" s="12" t="s">
        <v>22</v>
      </c>
    </row>
    <row r="151" spans="4:6" ht="12.75">
      <c r="D151" s="14" t="s">
        <v>118</v>
      </c>
      <c r="F151" s="14" t="s">
        <v>109</v>
      </c>
    </row>
    <row r="152" spans="1:6" ht="12.75">
      <c r="A152" s="78"/>
      <c r="D152" s="12" t="s">
        <v>19</v>
      </c>
      <c r="F152" s="12" t="s">
        <v>19</v>
      </c>
    </row>
    <row r="153" spans="2:8" ht="12.75">
      <c r="B153" s="35" t="s">
        <v>18</v>
      </c>
      <c r="D153" s="1">
        <f>+'IS'!B20</f>
        <v>5768</v>
      </c>
      <c r="F153" s="1">
        <v>5703</v>
      </c>
      <c r="H153" s="83"/>
    </row>
    <row r="155" spans="2:6" ht="12.75">
      <c r="B155" s="35" t="s">
        <v>104</v>
      </c>
      <c r="D155" s="1">
        <f>+'IS'!B36</f>
        <v>63</v>
      </c>
      <c r="F155" s="1">
        <v>49</v>
      </c>
    </row>
    <row r="156" spans="4:6" ht="12.75">
      <c r="D156" s="1"/>
      <c r="F156" s="1"/>
    </row>
    <row r="209" ht="12.75">
      <c r="A209" s="35" t="s">
        <v>133</v>
      </c>
    </row>
    <row r="210" spans="4:6" ht="12.75">
      <c r="D210" s="42" t="s">
        <v>83</v>
      </c>
      <c r="E210" s="42" t="s">
        <v>84</v>
      </c>
      <c r="F210" s="42" t="s">
        <v>79</v>
      </c>
    </row>
    <row r="211" spans="4:6" ht="12.75">
      <c r="D211" s="42" t="s">
        <v>78</v>
      </c>
      <c r="E211" s="42" t="s">
        <v>78</v>
      </c>
      <c r="F211" s="42" t="s">
        <v>78</v>
      </c>
    </row>
    <row r="213" ht="12.75">
      <c r="A213" s="35" t="s">
        <v>102</v>
      </c>
    </row>
    <row r="214" spans="2:6" ht="12.75">
      <c r="B214" s="35" t="s">
        <v>85</v>
      </c>
      <c r="D214" s="1">
        <f>+'BS'!D40</f>
        <v>7183</v>
      </c>
      <c r="E214" s="1">
        <v>0</v>
      </c>
      <c r="F214" s="1">
        <f>+D214</f>
        <v>7183</v>
      </c>
    </row>
    <row r="215" spans="2:6" ht="12.75">
      <c r="B215" s="35" t="s">
        <v>86</v>
      </c>
      <c r="D215" s="1">
        <f>+'BS'!D44</f>
        <v>878</v>
      </c>
      <c r="E215" s="1">
        <v>0</v>
      </c>
      <c r="F215" s="1">
        <f>+D215</f>
        <v>878</v>
      </c>
    </row>
    <row r="216" spans="2:6" ht="12.75" customHeight="1" hidden="1">
      <c r="B216" s="35" t="s">
        <v>87</v>
      </c>
      <c r="D216" s="1">
        <f>+'BS'!D42</f>
        <v>0</v>
      </c>
      <c r="E216" s="1">
        <v>0</v>
      </c>
      <c r="F216" s="1">
        <f>+D216</f>
        <v>0</v>
      </c>
    </row>
    <row r="217" spans="2:6" ht="12.75">
      <c r="B217" s="35" t="s">
        <v>88</v>
      </c>
      <c r="D217" s="1">
        <f>+'BS'!D43</f>
        <v>252</v>
      </c>
      <c r="E217" s="1">
        <v>0</v>
      </c>
      <c r="F217" s="1">
        <f>+D217</f>
        <v>252</v>
      </c>
    </row>
    <row r="218" spans="2:6" ht="12.75">
      <c r="B218" s="35" t="s">
        <v>89</v>
      </c>
      <c r="D218" s="1">
        <f>+'BS'!D45</f>
        <v>2082</v>
      </c>
      <c r="E218" s="1">
        <v>0</v>
      </c>
      <c r="F218" s="1">
        <f>+D218</f>
        <v>2082</v>
      </c>
    </row>
    <row r="219" spans="4:6" ht="12.75">
      <c r="D219" s="43">
        <f>SUM(D214:D218)</f>
        <v>10395</v>
      </c>
      <c r="E219" s="43">
        <v>0</v>
      </c>
      <c r="F219" s="43">
        <f>SUM(F214:F218)</f>
        <v>10395</v>
      </c>
    </row>
    <row r="220" spans="4:6" ht="12.75">
      <c r="D220" s="1"/>
      <c r="E220" s="1"/>
      <c r="F220" s="1"/>
    </row>
    <row r="221" spans="4:6" ht="12.75">
      <c r="D221" s="1"/>
      <c r="E221" s="1"/>
      <c r="F221" s="1"/>
    </row>
    <row r="222" spans="1:6" ht="12.75">
      <c r="A222" s="35" t="s">
        <v>103</v>
      </c>
      <c r="D222" s="1"/>
      <c r="E222" s="1"/>
      <c r="F222" s="1"/>
    </row>
    <row r="223" spans="2:6" ht="12.75">
      <c r="B223" s="35" t="s">
        <v>86</v>
      </c>
      <c r="D223" s="1">
        <f>+'BS'!D35</f>
        <v>158</v>
      </c>
      <c r="E223" s="1">
        <v>0</v>
      </c>
      <c r="F223" s="1">
        <f>+D223</f>
        <v>158</v>
      </c>
    </row>
    <row r="224" spans="2:6" ht="12.75" customHeight="1" hidden="1">
      <c r="B224" s="35" t="s">
        <v>87</v>
      </c>
      <c r="D224" s="1">
        <v>0</v>
      </c>
      <c r="E224" s="1">
        <v>0</v>
      </c>
      <c r="F224" s="1">
        <v>0</v>
      </c>
    </row>
    <row r="225" spans="2:6" ht="12.75">
      <c r="B225" s="35" t="s">
        <v>88</v>
      </c>
      <c r="D225" s="1">
        <f>+'BS'!D34</f>
        <v>130</v>
      </c>
      <c r="E225" s="1">
        <v>0</v>
      </c>
      <c r="F225" s="1">
        <f>+D225</f>
        <v>130</v>
      </c>
    </row>
    <row r="226" spans="4:6" ht="12.75">
      <c r="D226" s="43">
        <f>SUM(D223:D225)</f>
        <v>288</v>
      </c>
      <c r="E226" s="43">
        <v>0</v>
      </c>
      <c r="F226" s="43">
        <f>SUM(F223:F225)</f>
        <v>288</v>
      </c>
    </row>
    <row r="227" spans="2:6" ht="13.5" thickBot="1">
      <c r="B227" s="35" t="s">
        <v>79</v>
      </c>
      <c r="D227" s="3">
        <f>D219+D226</f>
        <v>10683</v>
      </c>
      <c r="E227" s="3">
        <v>0</v>
      </c>
      <c r="F227" s="3">
        <f>F219+F226</f>
        <v>10683</v>
      </c>
    </row>
    <row r="228" spans="4:6" ht="13.5" thickTop="1">
      <c r="D228" s="48"/>
      <c r="E228" s="49"/>
      <c r="F228" s="48"/>
    </row>
    <row r="270" spans="1:6" ht="26.25" customHeight="1">
      <c r="A270" s="86"/>
      <c r="B270" s="86"/>
      <c r="D270" s="105" t="s">
        <v>110</v>
      </c>
      <c r="E270" s="105"/>
      <c r="F270" s="105"/>
    </row>
    <row r="271" spans="1:6" ht="12.75">
      <c r="A271" s="87"/>
      <c r="B271" s="87"/>
      <c r="D271" s="14" t="s">
        <v>118</v>
      </c>
      <c r="F271" s="14" t="s">
        <v>109</v>
      </c>
    </row>
    <row r="272" spans="1:6" ht="12.75">
      <c r="A272" s="87"/>
      <c r="B272" s="88"/>
      <c r="D272" s="89" t="s">
        <v>19</v>
      </c>
      <c r="F272" s="89" t="s">
        <v>19</v>
      </c>
    </row>
    <row r="273" spans="1:6" ht="12.75" customHeight="1">
      <c r="A273" s="107" t="s">
        <v>116</v>
      </c>
      <c r="B273" s="107"/>
      <c r="C273" s="107"/>
      <c r="D273" s="91"/>
      <c r="E273" s="90"/>
      <c r="F273" s="91"/>
    </row>
    <row r="274" spans="1:6" ht="12.75" customHeight="1">
      <c r="A274" s="108" t="s">
        <v>114</v>
      </c>
      <c r="B274" s="108"/>
      <c r="C274" s="108"/>
      <c r="D274" s="93">
        <v>-64116</v>
      </c>
      <c r="E274" s="92"/>
      <c r="F274" s="93">
        <v>-64148</v>
      </c>
    </row>
    <row r="275" spans="1:6" ht="12.75" customHeight="1">
      <c r="A275" s="108" t="s">
        <v>115</v>
      </c>
      <c r="B275" s="108"/>
      <c r="C275" s="108"/>
      <c r="D275" s="95">
        <v>-926</v>
      </c>
      <c r="E275" s="94"/>
      <c r="F275" s="95">
        <v>-918</v>
      </c>
    </row>
    <row r="276" spans="1:6" ht="12.75">
      <c r="A276" s="96"/>
      <c r="B276" s="96"/>
      <c r="C276" s="92"/>
      <c r="D276" s="97">
        <f>SUM(D274:D275)</f>
        <v>-65042</v>
      </c>
      <c r="E276" s="92"/>
      <c r="F276" s="97">
        <f>SUM(F274:F275)</f>
        <v>-65066</v>
      </c>
    </row>
    <row r="277" spans="1:6" ht="12.75" customHeight="1">
      <c r="A277" s="107" t="s">
        <v>111</v>
      </c>
      <c r="B277" s="107"/>
      <c r="C277" s="107"/>
      <c r="D277" s="98">
        <v>25451</v>
      </c>
      <c r="E277" s="90"/>
      <c r="F277" s="98">
        <v>25412</v>
      </c>
    </row>
    <row r="278" spans="1:6" ht="12.75">
      <c r="A278" s="90"/>
      <c r="B278" s="90"/>
      <c r="C278" s="90"/>
      <c r="D278" s="99"/>
      <c r="E278" s="90"/>
      <c r="F278" s="99"/>
    </row>
    <row r="279" spans="1:6" ht="12.75" customHeight="1">
      <c r="A279" s="107" t="s">
        <v>112</v>
      </c>
      <c r="B279" s="107"/>
      <c r="C279" s="107"/>
      <c r="D279" s="98">
        <f>+'BS'!D29</f>
        <v>-39591</v>
      </c>
      <c r="E279" s="90"/>
      <c r="F279" s="98">
        <f>+F276+F277</f>
        <v>-39654</v>
      </c>
    </row>
    <row r="280" spans="1:6" ht="13.5" customHeight="1" thickBot="1">
      <c r="A280" s="107" t="s">
        <v>113</v>
      </c>
      <c r="B280" s="107"/>
      <c r="C280" s="107"/>
      <c r="D280" s="100"/>
      <c r="E280" s="90"/>
      <c r="F280" s="100"/>
    </row>
    <row r="281" ht="13.5" thickTop="1"/>
  </sheetData>
  <sheetProtection password="E7B9" sheet="1"/>
  <mergeCells count="6">
    <mergeCell ref="A279:C279"/>
    <mergeCell ref="A280:C280"/>
    <mergeCell ref="A273:C273"/>
    <mergeCell ref="A274:C274"/>
    <mergeCell ref="A275:C275"/>
    <mergeCell ref="A277:C277"/>
  </mergeCells>
  <printOptions/>
  <pageMargins left="0.75" right="0.75" top="0.52" bottom="0.71" header="0.32" footer="0.3"/>
  <pageSetup horizontalDpi="180" verticalDpi="180" orientation="portrait" paperSize="9" scale="90" r:id="rId2"/>
  <headerFooter alignWithMargins="0">
    <oddFooter>&amp;CPage &amp;P&amp;R-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Partner2</cp:lastModifiedBy>
  <cp:lastPrinted>2011-05-25T10:50:38Z</cp:lastPrinted>
  <dcterms:created xsi:type="dcterms:W3CDTF">1996-10-14T23:33:28Z</dcterms:created>
  <dcterms:modified xsi:type="dcterms:W3CDTF">2011-05-25T10:50:41Z</dcterms:modified>
  <cp:category/>
  <cp:version/>
  <cp:contentType/>
  <cp:contentStatus/>
</cp:coreProperties>
</file>